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OPĆI I POSEBNI DIO" sheetId="1" r:id="rId1"/>
  </sheets>
  <definedNames>
    <definedName name="_xlnm.Print_Area" localSheetId="0">'OPĆI I POSEBNI DIO'!$A$1:$I$452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<sst xmlns="http://schemas.openxmlformats.org/spreadsheetml/2006/main" count="512" uniqueCount="238">
  <si>
    <t>DJEČJI VRTIĆ IVANČICA-LOBOR</t>
  </si>
  <si>
    <t>Zagrebačka 12a, Lobor</t>
  </si>
  <si>
    <t>Upravno vijeće</t>
  </si>
  <si>
    <t>KLASA:</t>
  </si>
  <si>
    <t>400-04/26-01/1</t>
  </si>
  <si>
    <t>URBROJ:</t>
  </si>
  <si>
    <t>2211-59/01-26-1</t>
  </si>
  <si>
    <t>Lobor,</t>
  </si>
  <si>
    <t>29.7.2026.</t>
  </si>
  <si>
    <t>Na temelju članka 81. Zakon o proračunu (NN 144/21.), članka 36. Zakona o ustanovama (NN 76/93, 29/97, 47/99, 35/08, 127/19, 151/22) i članka  49. Statuta Dječjeg vrtića Ivančica-Lobor  (KLASA: 601-02/22-01/33, URBROJ: 2211/59-01-22-04), Upravno vijeće Dječjeg vrtića Ivančica-Lobor  na 13. sjednici održanoj dana 29.7.2026. godine donijelo je:</t>
  </si>
  <si>
    <t>PRIJEDLOG POLUGODIŠNJEG IZVJEŠTAJA O IZVRŠENJU FINANCIJSKOG PLANA ZA 1-6/2026</t>
  </si>
  <si>
    <t>I. OPĆI DIO</t>
  </si>
  <si>
    <t>A) SAŽETAK RAČUNA PRIHODA I RASHODA</t>
  </si>
  <si>
    <t>Brojčana oznaka i naziv računa prihoda i rashoda ekonomske klasifikacije</t>
  </si>
  <si>
    <t>Ostvarenje/ izvršenje 1-6/25</t>
  </si>
  <si>
    <t>Plan za 2026.</t>
  </si>
  <si>
    <t>Ostvarenje/ izvršenje 1-6/26</t>
  </si>
  <si>
    <t xml:space="preserve">Indeks     26/25       </t>
  </si>
  <si>
    <t xml:space="preserve">Indeks   26/26   </t>
  </si>
  <si>
    <t>5=4/2</t>
  </si>
  <si>
    <t>6=4/3</t>
  </si>
  <si>
    <t xml:space="preserve">PRIHODI UKUPNO               </t>
  </si>
  <si>
    <t xml:space="preserve">6  PRIHODI POSLOVANJA     </t>
  </si>
  <si>
    <t xml:space="preserve">7  PRIHODI OD PRODAJE NEFINANCIJSKE IMOVINE   </t>
  </si>
  <si>
    <t xml:space="preserve">RASHODI UKUPNO             </t>
  </si>
  <si>
    <t xml:space="preserve">3  RASHODI  POSLOVANJA     </t>
  </si>
  <si>
    <t xml:space="preserve">4  RASHODI ZA NABAVU NEFINANCIJSKE IMOVINE </t>
  </si>
  <si>
    <t xml:space="preserve">RAZLIKA - VIŠAK / MANJAK  </t>
  </si>
  <si>
    <t>B) SAŽETAK RAČUNA FINANCIRANJA</t>
  </si>
  <si>
    <t>8  PRIMICI OD FINANCIJSKE IMOVINE I ZADUŽIVANJA</t>
  </si>
  <si>
    <t>5  IZDACI ZA FINANCIJSKU IMOVINU I OTPLATE ZAJMOVA</t>
  </si>
  <si>
    <t>NETO FINANCIRANJE</t>
  </si>
  <si>
    <t>VIŠAK / MANJAK + NETO FINANCIRANJE</t>
  </si>
  <si>
    <t xml:space="preserve">C) PRENESENI VIŠAK ILI PRENESENI MANJAK </t>
  </si>
  <si>
    <t>PRIJENOS  VIŠKA / MANJKA IZ PRETHODNE(IH) GODINE</t>
  </si>
  <si>
    <t>PRIJENOS  VIŠKA / MANJKA U SLJEDEĆE RAZDOBLJE</t>
  </si>
  <si>
    <t>VIŠAK / MANJAK + NETO FINANCIRANJE + PRIJENOS VIŠKA / MANJKA IZ PRETHODNE(IH)  GODINE - PRIJENOS VIŠKA / MANJKA U SLJEDEĆE RAZDOBLJE</t>
  </si>
  <si>
    <t>D) VIŠEGODIŠNJI PLAN URAVNOTEŽENJA</t>
  </si>
  <si>
    <t>PRIJENOS VIŠKA / MANJKA IZ PRETHODNE(IH) GODINE</t>
  </si>
  <si>
    <t>VIŠAK / MANJAK IZ PRETHODNE(IH) GODINE KOJI ĆE SE RASPOREDITI / POKRITI</t>
  </si>
  <si>
    <t>VIŠAK / MANJAK TEKUĆE GODINE</t>
  </si>
  <si>
    <t>PRIJENOS VIŠKA / MANJKA U SLJEDEĆE RAZDOBLJE</t>
  </si>
  <si>
    <t xml:space="preserve">A. RAČUN PRIHODA I RASHODA </t>
  </si>
  <si>
    <t>PRIHODI POSLOVANJA PREMA EKONOMSKOJ KLASIFIKACIJI</t>
  </si>
  <si>
    <t>PRIHODI POSLOVANJA</t>
  </si>
  <si>
    <t>Pomoći iz inozemstva i od subjekata unutar općeg proračuna</t>
  </si>
  <si>
    <t>Tekuće pomoći proračunu iz drugih proračuna</t>
  </si>
  <si>
    <t>Tekuće pomoći iz županijskog proračuna</t>
  </si>
  <si>
    <t>Tekuće pomoći od izvanproračunskih korisnika - HZZ</t>
  </si>
  <si>
    <t>Tekuće pomoći od HZMO-a, HZZ-a i HZZOa</t>
  </si>
  <si>
    <t>Tekuće pomoći proračun. koris. iz proračuna koji im nije nadležan</t>
  </si>
  <si>
    <t>Tekuće pomoći pror.korisnic.iz pror. JLP(R)S koji im nije nadležan</t>
  </si>
  <si>
    <t>Ostale pomoći - sufinanciranje vrtića drugih općina i gradova</t>
  </si>
  <si>
    <t xml:space="preserve">Prihodi od imovine </t>
  </si>
  <si>
    <t>Kamate na oročena sredstva i depozite po viđenju</t>
  </si>
  <si>
    <t>Kamate na depozite po viđenju</t>
  </si>
  <si>
    <t>Opći prihodi i primici - kamate na depozit u banci</t>
  </si>
  <si>
    <t>Prihodi od upravnih i administrativnih pristojbi                              -participacija roditelja</t>
  </si>
  <si>
    <t>Ostali nespomenuti prihodi</t>
  </si>
  <si>
    <t>Sufinanciranje cijene usluge, participacije i slično</t>
  </si>
  <si>
    <t>Prihodi s naslova osiguranja, refundacije štete i totalne štete</t>
  </si>
  <si>
    <t>Ostali prihodi za posebne namjene - roditelji i drugi gradovi</t>
  </si>
  <si>
    <t>Prihodi  od naknada štete s naslova osiguranja</t>
  </si>
  <si>
    <t xml:space="preserve">Prihodi od pruženih usluga, prihodi od donacija </t>
  </si>
  <si>
    <t>Tekuće donacije</t>
  </si>
  <si>
    <t>Tekuće donacije od fizičkih osoba</t>
  </si>
  <si>
    <t>Tekuće donacije od neprofitnih organizacija</t>
  </si>
  <si>
    <t>Tekuće donacije od trgovačkih društava</t>
  </si>
  <si>
    <t>Donacije od pravnih i fizičkih osoba</t>
  </si>
  <si>
    <t>Prihodi iz nadležnog proračuna i od HZZO-a temeljem ugovora</t>
  </si>
  <si>
    <t>Prihodi iz nadležnog proračuna za financiranje redovne djelatnosti proračunskog korisnika</t>
  </si>
  <si>
    <t>Prihodi iz nadležnog proračuna za financiranje rashoda poslovanja</t>
  </si>
  <si>
    <t>Prihodi iz nadležnog proračuna-prijenos iz državnog proračuna</t>
  </si>
  <si>
    <t>Prihodi iz nadležnog pror. za financ. Izdataka za nabavu nefinancijske imovine</t>
  </si>
  <si>
    <t>Prihodi iz nadležnog proračuna za financ. nabave nefin. imovine</t>
  </si>
  <si>
    <t>Prihodi od HZZO-a na temelju ugovornih obveza</t>
  </si>
  <si>
    <t>Opći prihodi i primici - prihodi od HZZO-a</t>
  </si>
  <si>
    <t xml:space="preserve">Ostale pomoći   </t>
  </si>
  <si>
    <t>Opći prihodi i primici - prihodi od nadležnog proračuna</t>
  </si>
  <si>
    <t>RASHODI POSLOVANJA PREMA EKONOMSKOJ KLASIFIKACIJI</t>
  </si>
  <si>
    <t>UKUPNI RASHODI  3+4</t>
  </si>
  <si>
    <t>RASHODI POSLOVANJA</t>
  </si>
  <si>
    <t>Rashodi za zaposlene</t>
  </si>
  <si>
    <t>Plaće za redovan rad - bruto</t>
  </si>
  <si>
    <t>Ostali rashodi za zaposlene - nagrade, darovi, regres, ostalo</t>
  </si>
  <si>
    <t>Doprinos za obvezno zdravstveno osiguranje</t>
  </si>
  <si>
    <t>Opći prihodi i primici</t>
  </si>
  <si>
    <t>Ostali prihodi za posebne namjene</t>
  </si>
  <si>
    <t>Ostale pomoći</t>
  </si>
  <si>
    <t>Donacije</t>
  </si>
  <si>
    <t>Materijalni rashodi</t>
  </si>
  <si>
    <t>Naknade troškova zaposlenima</t>
  </si>
  <si>
    <t>Službena putovanja</t>
  </si>
  <si>
    <t>Naknade za prijevoz, rad na terenu i odvojeni život</t>
  </si>
  <si>
    <t>Stručno usavršavanje zaposlenika</t>
  </si>
  <si>
    <t>Ostale naknade troškova zaposlenicima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</si>
  <si>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</si>
  <si>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</si>
  <si>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</si>
  <si>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</si>
  <si>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</si>
  <si>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</si>
  <si>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</si>
  <si>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</si>
  <si>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</si>
  <si>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</si>
  <si>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</si>
  <si>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</si>
  <si>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</si>
  <si>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</si>
  <si>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</si>
  <si>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</si>
  <si>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Oslate usluge</t>
  </si>
  <si>
    <t>Naknade troškova osobama izvan radnog odnosa</t>
  </si>
  <si>
    <t>Ostali nespomenuti rashodi poslovanja</t>
  </si>
  <si>
    <t>Naknade za rad predstavničkih i izvršnih tijela, povjerenstava i sl.</t>
  </si>
  <si>
    <t>Premije osiguranja</t>
  </si>
  <si>
    <t>Reprezentacija</t>
  </si>
  <si>
    <t>Članarine i norme</t>
  </si>
  <si>
    <t>Pristojbe i naknade</t>
  </si>
  <si>
    <t>Financijski rashodi</t>
  </si>
  <si>
    <t>Bankarske usluge i usluge platnog prometa</t>
  </si>
  <si>
    <t>RASHODI ZA NABAVU NEFINANCIJSKE IMOVINE</t>
  </si>
  <si>
    <t>Rashodi za nabavu proizvedene dugotrajne imovine</t>
  </si>
  <si>
    <t>Postrojenja i oprema</t>
  </si>
  <si>
    <t>Uredska oprema i namještaj</t>
  </si>
  <si>
    <t>Komunikacijska oprema</t>
  </si>
  <si>
    <t>Oprema za održavanje i zaštitu</t>
  </si>
  <si>
    <t>Sportska i glazbena oprema</t>
  </si>
  <si>
    <t>Uređaji, strojevi i oprema za ostale namjene</t>
  </si>
  <si>
    <t>PRIHODI I RASHODI PREMA IZVORIMA FINANCIRANJA</t>
  </si>
  <si>
    <t>UKUPNO PRIHODI</t>
  </si>
  <si>
    <t>Prihodi za posebne namjene</t>
  </si>
  <si>
    <t>Pomoći</t>
  </si>
  <si>
    <t>Prihodi od prodaje nefin.imovine i naknade s naslova osiguranja</t>
  </si>
  <si>
    <t>Prihodi od naknada šteta s naslova osiguranja</t>
  </si>
  <si>
    <t>UKUPNO RASHODI</t>
  </si>
  <si>
    <t>RASHODI PREMA FUNKCIJSKOJ KLASIFIKACIJI</t>
  </si>
  <si>
    <t>BROJČANA OZNAKA I NAZIV FUNKCIJSKE KLASIFIKACIJE</t>
  </si>
  <si>
    <t>UKUPNI RASHODI</t>
  </si>
  <si>
    <t>09   Obrazovanje</t>
  </si>
  <si>
    <t>091    Predškolsko i osnovno obrazovanje</t>
  </si>
  <si>
    <t>0911   Predškolsko obrazovanje</t>
  </si>
  <si>
    <t>B. RAČUN FINANCIRANJA PREMA EKONOMSKOJ KLASIFIKACIJI</t>
  </si>
  <si>
    <t>Primici od financijske imovine i zaduživanja</t>
  </si>
  <si>
    <t>Primici od zaduživanja</t>
  </si>
  <si>
    <t>Namjenski primici od zaduživanja</t>
  </si>
  <si>
    <t>Izdaci za financijsku imovinu i otplate zajmova</t>
  </si>
  <si>
    <t>Izdaci za otplatu glavnice primljenih kredita i zajmova</t>
  </si>
  <si>
    <t>II. POSEBNI DIO</t>
  </si>
  <si>
    <t>PROGRAMSKA  KLASIFIKACIJA</t>
  </si>
  <si>
    <t>Brojčana oznaka i naziv organizacijske klasifikacije, izvora financiranja i ekonomske klasifikacije</t>
  </si>
  <si>
    <t>PROGRAM P000001</t>
  </si>
  <si>
    <t>DJELATNOST DJEČJEG VRTIĆA</t>
  </si>
  <si>
    <t>Aktivnost A000003</t>
  </si>
  <si>
    <t>REDOVNA DJELATNOST DJEČJEG VRTIĆA</t>
  </si>
  <si>
    <t>Izvor financiranja    11</t>
  </si>
  <si>
    <t>Plaće (bruto)</t>
  </si>
  <si>
    <t xml:space="preserve">Plaće za redovan rad </t>
  </si>
  <si>
    <t>Plaće za zaposlene</t>
  </si>
  <si>
    <t>Ostali rashodi za zaposlene</t>
  </si>
  <si>
    <t>Nagrade</t>
  </si>
  <si>
    <t>Darovi</t>
  </si>
  <si>
    <t>Naknade za bolest, invalidnost i smrtni slučaj</t>
  </si>
  <si>
    <t>Prigodne nagrade- Uskrsnica, Regres, Božičnica</t>
  </si>
  <si>
    <t>Ostali nenavedeni rashodi za zaposlene</t>
  </si>
  <si>
    <t>Doprinosi na plaće</t>
  </si>
  <si>
    <t>Naknade za rad predstavničkih i izvršnih tijela, povjerenstava i slično</t>
  </si>
  <si>
    <t>Ostali financijski rashodi</t>
  </si>
  <si>
    <t>Izvor financiranja    43</t>
  </si>
  <si>
    <t>Nagrade (nagrade za radne rezultate)</t>
  </si>
  <si>
    <t>Darovi (darovi djeci)</t>
  </si>
  <si>
    <t>Dnevnice za službeni put u zemlji</t>
  </si>
  <si>
    <t>Naknade za smještaj na službenom putu u zemlji</t>
  </si>
  <si>
    <t>Naknade za prijevoz na službenom putu u zemlji</t>
  </si>
  <si>
    <t>Naknade za prijevoz na posao i s posla</t>
  </si>
  <si>
    <t>Seminari, savjetovanja i simpoziji</t>
  </si>
  <si>
    <t>Tečajevi i stručni ispiti</t>
  </si>
  <si>
    <t>Naknada za korištenje privatnog automobila u službene svrhe</t>
  </si>
  <si>
    <t xml:space="preserve">Uredski materijal  </t>
  </si>
  <si>
    <t>Literatura</t>
  </si>
  <si>
    <t>Materijal i sredstva za čišćenje i održavanje</t>
  </si>
  <si>
    <t>Materijal za higijenske potrebe i njegu</t>
  </si>
  <si>
    <t>Ostali materijal za potrebe redovnog poslovanja</t>
  </si>
  <si>
    <t>Namirnice za kuhinju</t>
  </si>
  <si>
    <t>Električna energija</t>
  </si>
  <si>
    <t>Plin</t>
  </si>
  <si>
    <t>Motorni benzin i dizel gorivo</t>
  </si>
  <si>
    <t>Materijal i dijelovi za tekuće i investic. održavanje građev.objekata</t>
  </si>
  <si>
    <t>Materijal i dijelovi za tekuće i investicijsko održavanje opreme</t>
  </si>
  <si>
    <t xml:space="preserve">Sitni inventar   </t>
  </si>
  <si>
    <t>Usluge telefona, telefaksa</t>
  </si>
  <si>
    <t>Poštarina</t>
  </si>
  <si>
    <t>Ostale usluge za komunikaciju i prijevoz</t>
  </si>
  <si>
    <t>Usluge tekućeg i investicijskog održavanja građevinskih objekata</t>
  </si>
  <si>
    <t>Usluge tekućeg i investicijskog održavanja postrojenja i opreme</t>
  </si>
  <si>
    <t>Ostale usluge tekućeg i investicijskog održavanja</t>
  </si>
  <si>
    <t>Ostale usluge promidžbe i informiranja</t>
  </si>
  <si>
    <t>Opskrba vodom</t>
  </si>
  <si>
    <t>Iznošenje i odvoz smeća</t>
  </si>
  <si>
    <t>Deratizacija i dezinsekcija</t>
  </si>
  <si>
    <t>Dimnjačarske i ekološke usluge</t>
  </si>
  <si>
    <t>Ostale zakupnine i najamnine</t>
  </si>
  <si>
    <t>Obvezni i preventivni zdravstveni pregledi zaposlenika</t>
  </si>
  <si>
    <t>Ostale zdravstvene i veterinarske usluge</t>
  </si>
  <si>
    <t>Ugovori o djelu</t>
  </si>
  <si>
    <t>Usluge odvjetnika i pravnog savjetovanja</t>
  </si>
  <si>
    <t>Usluge agencija, studentskog servia (prijepisi, prijevodi i drugo)</t>
  </si>
  <si>
    <t>Ostale intelektualne usluge</t>
  </si>
  <si>
    <t>Ostale računalne usluge</t>
  </si>
  <si>
    <t>Grafičke i tiskarske usluge, usluge kopiranja i sl.</t>
  </si>
  <si>
    <t>Ostale nespomenute usluge</t>
  </si>
  <si>
    <t>Naknade ostalih troškova</t>
  </si>
  <si>
    <t>Premije osiguranja ostale imovine</t>
  </si>
  <si>
    <t>Premije osiguranja zaposlenih</t>
  </si>
  <si>
    <t>Tuzemne članarine</t>
  </si>
  <si>
    <t>Upravne i administrativne pristojbe</t>
  </si>
  <si>
    <t>Ostale pristojbe i naknade</t>
  </si>
  <si>
    <t>Rashodi protokola (vijenci, cvijeće, svijeće i slično)</t>
  </si>
  <si>
    <t>Usluge banaka</t>
  </si>
  <si>
    <t>Usluge platnog prometa</t>
  </si>
  <si>
    <t>Izvor financiranja    52</t>
  </si>
  <si>
    <t xml:space="preserve">Ostale pomoći </t>
  </si>
  <si>
    <t>Izvor financiranja    61</t>
  </si>
  <si>
    <t>Izvor financiranja 11</t>
  </si>
  <si>
    <t>Računala i računalna oprema</t>
  </si>
  <si>
    <t>Uredski namještaj</t>
  </si>
  <si>
    <t>Radio i TV prijemnici</t>
  </si>
  <si>
    <t>Telefoni i ostali komunikacijski uređaji</t>
  </si>
  <si>
    <t xml:space="preserve">Oprema za održavanje i zaštitu </t>
  </si>
  <si>
    <t>Oprema za grijanje, ventilaciju i hlađenje</t>
  </si>
  <si>
    <t>Oprema za održavanje prostorija</t>
  </si>
  <si>
    <t>Sportska oprema</t>
  </si>
  <si>
    <t>Glazbeni instrumenti i oprema</t>
  </si>
  <si>
    <t>Oprema</t>
  </si>
  <si>
    <t>Izvor financiranja 43</t>
  </si>
  <si>
    <t>Izvor financiranja 52</t>
  </si>
  <si>
    <t>Izvor financiranja 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</si>
</sst>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54">
    <font>
      <sz val="11"/>
      <color theme="1"/>
      <name val="Calibri"/>
      <charset val="238"/>
      <scheme val="minor"/>
    </font>
    <font>
      <sz val="12"/>
      <color theme="1"/>
      <name val="Calibri"/>
      <charset val="238"/>
      <scheme val="minor"/>
    </font>
    <font>
      <sz val="10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i/>
      <sz val="10"/>
      <color theme="1"/>
      <name val="Calibri"/>
      <charset val="238"/>
      <scheme val="minor"/>
    </font>
    <font>
      <b/>
      <sz val="10"/>
      <color theme="1"/>
      <name val="Calibri"/>
      <charset val="238"/>
      <scheme val="minor"/>
    </font>
    <font>
      <i/>
      <sz val="11"/>
      <color theme="1"/>
      <name val="Calibri"/>
      <charset val="238"/>
      <scheme val="minor"/>
    </font>
    <font>
      <sz val="11"/>
      <color rgb="FFFF0000"/>
      <name val="Calibri"/>
      <charset val="238"/>
      <scheme val="minor"/>
    </font>
    <font>
      <b/>
      <i/>
      <sz val="11"/>
      <color theme="1"/>
      <name val="Calibri"/>
      <charset val="238"/>
      <scheme val="minor"/>
    </font>
    <font>
      <i/>
      <sz val="11"/>
      <color rgb="FFFF0000"/>
      <name val="Calibri"/>
      <charset val="238"/>
      <scheme val="minor"/>
    </font>
    <font>
      <b/>
      <sz val="10"/>
      <color theme="1"/>
      <name val="Arial"/>
      <charset val="238"/>
    </font>
    <font>
      <sz val="10"/>
      <color theme="1"/>
      <name val="Arial"/>
      <charset val="238"/>
    </font>
    <font>
      <b/>
      <sz val="12"/>
      <color indexed="8"/>
      <name val="Arial"/>
      <charset val="238"/>
    </font>
    <font>
      <b/>
      <sz val="14"/>
      <color indexed="8"/>
      <name val="Arial"/>
      <charset val="238"/>
    </font>
    <font>
      <b/>
      <sz val="10"/>
      <color indexed="8"/>
      <name val="Arial"/>
      <charset val="238"/>
    </font>
    <font>
      <sz val="10"/>
      <color indexed="8"/>
      <name val="Arial"/>
      <charset val="238"/>
    </font>
    <font>
      <b/>
      <sz val="12"/>
      <name val="Arial"/>
      <charset val="238"/>
    </font>
    <font>
      <sz val="12"/>
      <name val="Arial"/>
      <charset val="238"/>
    </font>
    <font>
      <b/>
      <sz val="11"/>
      <color indexed="8"/>
      <name val="Arial"/>
      <charset val="238"/>
    </font>
    <font>
      <b/>
      <sz val="11"/>
      <name val="Arial"/>
      <charset val="238"/>
    </font>
    <font>
      <sz val="11"/>
      <name val="Arial"/>
      <charset val="238"/>
    </font>
    <font>
      <b/>
      <sz val="10"/>
      <name val="Arial"/>
      <charset val="238"/>
    </font>
    <font>
      <sz val="10"/>
      <name val="Arial"/>
      <charset val="238"/>
    </font>
    <font>
      <sz val="14"/>
      <color indexed="8"/>
      <name val="Arial"/>
      <charset val="238"/>
    </font>
    <font>
      <b/>
      <sz val="9"/>
      <name val="Arial"/>
      <charset val="238"/>
    </font>
    <font>
      <sz val="9"/>
      <name val="Arial"/>
      <charset val="238"/>
    </font>
    <font>
      <b/>
      <i/>
      <sz val="10"/>
      <name val="Arial"/>
      <charset val="238"/>
    </font>
    <font>
      <b/>
      <i/>
      <sz val="10"/>
      <color rgb="FFFF0000"/>
      <name val="Arial"/>
      <charset val="238"/>
    </font>
    <font>
      <b/>
      <sz val="10"/>
      <color rgb="FFFF0000"/>
      <name val="Arial"/>
      <charset val="238"/>
    </font>
    <font>
      <sz val="12"/>
      <color indexed="8"/>
      <name val="Arial"/>
      <charset val="238"/>
    </font>
    <font>
      <i/>
      <sz val="10"/>
      <name val="Arial"/>
      <charset val="238"/>
    </font>
    <font>
      <b/>
      <i/>
      <sz val="11"/>
      <color rgb="FFFF0000"/>
      <name val="Calibri"/>
      <charset val="238"/>
      <scheme val="minor"/>
    </font>
    <font>
      <b/>
      <i/>
      <sz val="11"/>
      <name val="Arial"/>
      <charset val="238"/>
    </font>
    <font>
      <b/>
      <i/>
      <sz val="10"/>
      <color indexed="8"/>
      <name val="Arial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4" fillId="0" borderId="0" applyFont="0" applyFill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177" fontId="34" fillId="0" borderId="0" applyFont="0" applyFill="0" applyBorder="0" applyAlignment="0" applyProtection="0">
      <alignment vertical="center"/>
    </xf>
    <xf numFmtId="42" fontId="3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7" borderId="2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1" fillId="0" borderId="26" applyNumberFormat="0" applyFill="0" applyAlignment="0" applyProtection="0">
      <alignment vertical="center"/>
    </xf>
    <xf numFmtId="0" fontId="42" fillId="0" borderId="2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8" borderId="28" applyNumberFormat="0" applyAlignment="0" applyProtection="0">
      <alignment vertical="center"/>
    </xf>
    <xf numFmtId="0" fontId="44" fillId="9" borderId="29" applyNumberFormat="0" applyAlignment="0" applyProtection="0">
      <alignment vertical="center"/>
    </xf>
    <xf numFmtId="0" fontId="45" fillId="9" borderId="28" applyNumberFormat="0" applyAlignment="0" applyProtection="0">
      <alignment vertical="center"/>
    </xf>
    <xf numFmtId="0" fontId="46" fillId="10" borderId="30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</cellStyleXfs>
  <cellXfs count="30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4" fontId="12" fillId="3" borderId="4" xfId="0" applyNumberFormat="1" applyFont="1" applyFill="1" applyBorder="1" applyAlignment="1">
      <alignment horizontal="right"/>
    </xf>
    <xf numFmtId="4" fontId="18" fillId="3" borderId="4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left" vertical="center" wrapText="1"/>
    </xf>
    <xf numFmtId="0" fontId="20" fillId="0" borderId="2" xfId="0" applyFont="1" applyBorder="1" applyAlignment="1">
      <alignment vertical="center" wrapText="1"/>
    </xf>
    <xf numFmtId="4" fontId="18" fillId="0" borderId="4" xfId="0" applyNumberFormat="1" applyFont="1" applyBorder="1" applyAlignment="1">
      <alignment horizontal="right"/>
    </xf>
    <xf numFmtId="0" fontId="19" fillId="0" borderId="1" xfId="0" applyFont="1" applyBorder="1" applyAlignment="1">
      <alignment horizontal="left" vertical="center"/>
    </xf>
    <xf numFmtId="0" fontId="20" fillId="0" borderId="2" xfId="0" applyFont="1" applyBorder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4" fontId="12" fillId="2" borderId="0" xfId="0" applyNumberFormat="1" applyFont="1" applyFill="1" applyAlignment="1">
      <alignment horizontal="right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4" fontId="14" fillId="0" borderId="4" xfId="0" applyNumberFormat="1" applyFont="1" applyBorder="1" applyAlignment="1">
      <alignment horizontal="right"/>
    </xf>
    <xf numFmtId="0" fontId="22" fillId="0" borderId="2" xfId="0" applyFont="1" applyBorder="1" applyAlignment="1">
      <alignment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2" fillId="3" borderId="2" xfId="0" applyFont="1" applyFill="1" applyBorder="1" applyAlignment="1">
      <alignment vertical="center" wrapText="1"/>
    </xf>
    <xf numFmtId="4" fontId="14" fillId="3" borderId="4" xfId="0" applyNumberFormat="1" applyFont="1" applyFill="1" applyBorder="1" applyAlignment="1">
      <alignment horizontal="right"/>
    </xf>
    <xf numFmtId="0" fontId="21" fillId="3" borderId="2" xfId="0" applyFont="1" applyFill="1" applyBorder="1" applyAlignment="1">
      <alignment horizontal="left" vertical="center" wrapText="1"/>
    </xf>
    <xf numFmtId="4" fontId="21" fillId="3" borderId="4" xfId="0" applyNumberFormat="1" applyFont="1" applyFill="1" applyBorder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15" fillId="0" borderId="0" xfId="0" applyFont="1"/>
    <xf numFmtId="0" fontId="0" fillId="0" borderId="5" xfId="0" applyBorder="1"/>
    <xf numFmtId="0" fontId="14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4" fontId="14" fillId="4" borderId="1" xfId="0" applyNumberFormat="1" applyFont="1" applyFill="1" applyBorder="1" applyAlignment="1">
      <alignment horizontal="right"/>
    </xf>
    <xf numFmtId="0" fontId="18" fillId="3" borderId="1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4" fontId="18" fillId="3" borderId="1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4" fontId="18" fillId="0" borderId="0" xfId="0" applyNumberFormat="1" applyFont="1" applyAlignment="1">
      <alignment horizontal="right"/>
    </xf>
    <xf numFmtId="0" fontId="16" fillId="0" borderId="0" xfId="0" applyFont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2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3" fontId="21" fillId="4" borderId="1" xfId="0" applyNumberFormat="1" applyFont="1" applyFill="1" applyBorder="1" applyAlignment="1">
      <alignment horizontal="right"/>
    </xf>
    <xf numFmtId="0" fontId="21" fillId="3" borderId="3" xfId="0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right"/>
    </xf>
    <xf numFmtId="0" fontId="1" fillId="0" borderId="0" xfId="0" applyFont="1" applyAlignment="1">
      <alignment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left" vertical="center" wrapText="1"/>
    </xf>
    <xf numFmtId="0" fontId="19" fillId="2" borderId="6" xfId="0" applyFont="1" applyFill="1" applyBorder="1" applyAlignment="1">
      <alignment horizontal="center" vertical="center" wrapText="1"/>
    </xf>
    <xf numFmtId="4" fontId="18" fillId="2" borderId="7" xfId="0" applyNumberFormat="1" applyFont="1" applyFill="1" applyBorder="1" applyAlignment="1">
      <alignment horizontal="right"/>
    </xf>
    <xf numFmtId="4" fontId="18" fillId="0" borderId="6" xfId="0" applyNumberFormat="1" applyFont="1" applyBorder="1" applyAlignment="1">
      <alignment horizontal="right"/>
    </xf>
    <xf numFmtId="0" fontId="21" fillId="2" borderId="4" xfId="0" applyFont="1" applyFill="1" applyBorder="1" applyAlignment="1">
      <alignment horizontal="left" vertical="center" wrapText="1"/>
    </xf>
    <xf numFmtId="0" fontId="21" fillId="2" borderId="8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>
      <alignment horizontal="left" vertical="center" wrapText="1"/>
    </xf>
    <xf numFmtId="4" fontId="14" fillId="2" borderId="9" xfId="0" applyNumberFormat="1" applyFont="1" applyFill="1" applyBorder="1" applyAlignment="1">
      <alignment horizontal="right"/>
    </xf>
    <xf numFmtId="4" fontId="14" fillId="0" borderId="8" xfId="0" applyNumberFormat="1" applyFont="1" applyBorder="1" applyAlignment="1">
      <alignment horizontal="right"/>
    </xf>
    <xf numFmtId="0" fontId="21" fillId="5" borderId="4" xfId="0" applyFont="1" applyFill="1" applyBorder="1" applyAlignment="1">
      <alignment horizontal="left" vertical="center" wrapText="1"/>
    </xf>
    <xf numFmtId="0" fontId="24" fillId="5" borderId="4" xfId="0" applyFont="1" applyFill="1" applyBorder="1" applyAlignment="1">
      <alignment horizontal="left" vertical="center" wrapText="1"/>
    </xf>
    <xf numFmtId="4" fontId="14" fillId="5" borderId="3" xfId="0" applyNumberFormat="1" applyFont="1" applyFill="1" applyBorder="1" applyAlignment="1">
      <alignment horizontal="right"/>
    </xf>
    <xf numFmtId="4" fontId="14" fillId="5" borderId="4" xfId="0" applyNumberFormat="1" applyFont="1" applyFill="1" applyBorder="1" applyAlignment="1">
      <alignment horizontal="right"/>
    </xf>
    <xf numFmtId="0" fontId="21" fillId="3" borderId="4" xfId="0" applyFont="1" applyFill="1" applyBorder="1" applyAlignment="1">
      <alignment horizontal="left" vertical="center" wrapText="1"/>
    </xf>
    <xf numFmtId="0" fontId="22" fillId="3" borderId="4" xfId="0" applyFont="1" applyFill="1" applyBorder="1" applyAlignment="1">
      <alignment horizontal="left" vertical="center" wrapText="1"/>
    </xf>
    <xf numFmtId="0" fontId="25" fillId="3" borderId="4" xfId="0" applyFont="1" applyFill="1" applyBorder="1" applyAlignment="1">
      <alignment horizontal="left" vertical="center" wrapText="1"/>
    </xf>
    <xf numFmtId="4" fontId="15" fillId="3" borderId="3" xfId="0" applyNumberFormat="1" applyFont="1" applyFill="1" applyBorder="1" applyAlignment="1">
      <alignment horizontal="right"/>
    </xf>
    <xf numFmtId="4" fontId="15" fillId="3" borderId="4" xfId="0" applyNumberFormat="1" applyFont="1" applyFill="1" applyBorder="1" applyAlignment="1">
      <alignment horizontal="right"/>
    </xf>
    <xf numFmtId="0" fontId="22" fillId="2" borderId="4" xfId="0" applyFont="1" applyFill="1" applyBorder="1" applyAlignment="1">
      <alignment horizontal="left" vertical="center" wrapText="1"/>
    </xf>
    <xf numFmtId="4" fontId="15" fillId="3" borderId="3" xfId="0" applyNumberFormat="1" applyFont="1" applyFill="1" applyBorder="1" applyAlignment="1">
      <alignment horizontal="right" vertical="center"/>
    </xf>
    <xf numFmtId="0" fontId="26" fillId="3" borderId="4" xfId="0" applyFont="1" applyFill="1" applyBorder="1" applyAlignment="1">
      <alignment horizontal="left" vertical="center"/>
    </xf>
    <xf numFmtId="0" fontId="26" fillId="6" borderId="6" xfId="0" applyFont="1" applyFill="1" applyBorder="1" applyAlignment="1">
      <alignment horizontal="left" vertical="center"/>
    </xf>
    <xf numFmtId="0" fontId="27" fillId="6" borderId="6" xfId="0" applyFont="1" applyFill="1" applyBorder="1" applyAlignment="1">
      <alignment horizontal="left" vertical="center"/>
    </xf>
    <xf numFmtId="4" fontId="27" fillId="6" borderId="6" xfId="0" applyNumberFormat="1" applyFont="1" applyFill="1" applyBorder="1" applyAlignment="1">
      <alignment horizontal="right"/>
    </xf>
    <xf numFmtId="4" fontId="28" fillId="6" borderId="6" xfId="0" applyNumberFormat="1" applyFont="1" applyFill="1" applyBorder="1" applyAlignment="1">
      <alignment horizontal="right"/>
    </xf>
    <xf numFmtId="0" fontId="21" fillId="2" borderId="4" xfId="0" applyFont="1" applyFill="1" applyBorder="1" applyAlignment="1">
      <alignment horizontal="left" vertical="center"/>
    </xf>
    <xf numFmtId="0" fontId="21" fillId="2" borderId="8" xfId="0" applyFont="1" applyFill="1" applyBorder="1" applyAlignment="1">
      <alignment horizontal="left" vertical="center"/>
    </xf>
    <xf numFmtId="0" fontId="19" fillId="2" borderId="8" xfId="0" applyFont="1" applyFill="1" applyBorder="1" applyAlignment="1">
      <alignment horizontal="left" vertical="center"/>
    </xf>
    <xf numFmtId="4" fontId="18" fillId="0" borderId="8" xfId="0" applyNumberFormat="1" applyFont="1" applyBorder="1" applyAlignment="1">
      <alignment horizontal="right"/>
    </xf>
    <xf numFmtId="0" fontId="22" fillId="2" borderId="4" xfId="0" applyFont="1" applyFill="1" applyBorder="1" applyAlignment="1">
      <alignment horizontal="left" vertical="center"/>
    </xf>
    <xf numFmtId="0" fontId="21" fillId="5" borderId="4" xfId="0" applyFont="1" applyFill="1" applyBorder="1" applyAlignment="1">
      <alignment horizontal="left" vertical="center"/>
    </xf>
    <xf numFmtId="0" fontId="22" fillId="3" borderId="4" xfId="0" applyFont="1" applyFill="1" applyBorder="1" applyAlignment="1">
      <alignment horizontal="left" vertical="center"/>
    </xf>
    <xf numFmtId="0" fontId="22" fillId="5" borderId="4" xfId="0" applyFont="1" applyFill="1" applyBorder="1" applyAlignment="1">
      <alignment horizontal="left" vertical="center"/>
    </xf>
    <xf numFmtId="4" fontId="15" fillId="5" borderId="3" xfId="0" applyNumberFormat="1" applyFont="1" applyFill="1" applyBorder="1" applyAlignment="1">
      <alignment horizontal="right"/>
    </xf>
    <xf numFmtId="4" fontId="15" fillId="5" borderId="4" xfId="0" applyNumberFormat="1" applyFont="1" applyFill="1" applyBorder="1" applyAlignment="1">
      <alignment horizontal="right"/>
    </xf>
    <xf numFmtId="0" fontId="26" fillId="6" borderId="4" xfId="0" applyFont="1" applyFill="1" applyBorder="1" applyAlignment="1">
      <alignment horizontal="left" vertical="center"/>
    </xf>
    <xf numFmtId="0" fontId="27" fillId="6" borderId="4" xfId="0" applyFont="1" applyFill="1" applyBorder="1" applyAlignment="1">
      <alignment horizontal="left" vertical="center"/>
    </xf>
    <xf numFmtId="0" fontId="27" fillId="6" borderId="4" xfId="0" applyFont="1" applyFill="1" applyBorder="1" applyAlignment="1">
      <alignment horizontal="left" vertical="center" wrapText="1"/>
    </xf>
    <xf numFmtId="4" fontId="27" fillId="6" borderId="4" xfId="0" applyNumberFormat="1" applyFont="1" applyFill="1" applyBorder="1" applyAlignment="1">
      <alignment horizontal="right"/>
    </xf>
    <xf numFmtId="4" fontId="28" fillId="6" borderId="4" xfId="0" applyNumberFormat="1" applyFont="1" applyFill="1" applyBorder="1" applyAlignment="1">
      <alignment horizontal="right"/>
    </xf>
    <xf numFmtId="0" fontId="27" fillId="6" borderId="6" xfId="0" applyFont="1" applyFill="1" applyBorder="1" applyAlignment="1">
      <alignment horizontal="left" vertical="center" wrapText="1"/>
    </xf>
    <xf numFmtId="4" fontId="27" fillId="6" borderId="7" xfId="0" applyNumberFormat="1" applyFont="1" applyFill="1" applyBorder="1" applyAlignment="1">
      <alignment horizontal="right"/>
    </xf>
    <xf numFmtId="0" fontId="22" fillId="5" borderId="4" xfId="0" applyFont="1" applyFill="1" applyBorder="1" applyAlignment="1">
      <alignment horizontal="left" vertical="center" wrapText="1"/>
    </xf>
    <xf numFmtId="0" fontId="26" fillId="2" borderId="8" xfId="0" applyFont="1" applyFill="1" applyBorder="1" applyAlignment="1">
      <alignment horizontal="left" vertical="center"/>
    </xf>
    <xf numFmtId="0" fontId="21" fillId="3" borderId="4" xfId="0" applyFont="1" applyFill="1" applyBorder="1" applyAlignment="1">
      <alignment horizontal="left" vertical="center"/>
    </xf>
    <xf numFmtId="0" fontId="28" fillId="6" borderId="4" xfId="0" applyFont="1" applyFill="1" applyBorder="1" applyAlignment="1">
      <alignment horizontal="left" vertical="center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4" fontId="12" fillId="2" borderId="7" xfId="0" applyNumberFormat="1" applyFont="1" applyFill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right"/>
    </xf>
    <xf numFmtId="0" fontId="19" fillId="2" borderId="8" xfId="0" applyFont="1" applyFill="1" applyBorder="1" applyAlignment="1">
      <alignment horizontal="center" vertical="center" wrapText="1"/>
    </xf>
    <xf numFmtId="4" fontId="18" fillId="2" borderId="9" xfId="0" applyNumberFormat="1" applyFont="1" applyFill="1" applyBorder="1" applyAlignment="1">
      <alignment horizontal="right"/>
    </xf>
    <xf numFmtId="4" fontId="14" fillId="2" borderId="3" xfId="0" applyNumberFormat="1" applyFont="1" applyFill="1" applyBorder="1" applyAlignment="1">
      <alignment horizontal="right"/>
    </xf>
    <xf numFmtId="4" fontId="15" fillId="2" borderId="3" xfId="0" applyNumberFormat="1" applyFont="1" applyFill="1" applyBorder="1" applyAlignment="1">
      <alignment horizontal="right"/>
    </xf>
    <xf numFmtId="4" fontId="15" fillId="0" borderId="4" xfId="0" applyNumberFormat="1" applyFont="1" applyBorder="1" applyAlignment="1">
      <alignment horizontal="right"/>
    </xf>
    <xf numFmtId="0" fontId="15" fillId="2" borderId="3" xfId="0" applyFont="1" applyFill="1" applyBorder="1" applyAlignment="1">
      <alignment horizontal="left" vertical="center" wrapText="1"/>
    </xf>
    <xf numFmtId="0" fontId="30" fillId="3" borderId="4" xfId="0" applyFont="1" applyFill="1" applyBorder="1" applyAlignment="1">
      <alignment horizontal="left" vertical="center" wrapText="1"/>
    </xf>
    <xf numFmtId="4" fontId="27" fillId="6" borderId="3" xfId="0" applyNumberFormat="1" applyFont="1" applyFill="1" applyBorder="1" applyAlignment="1">
      <alignment horizontal="right"/>
    </xf>
    <xf numFmtId="0" fontId="26" fillId="2" borderId="4" xfId="0" applyFont="1" applyFill="1" applyBorder="1" applyAlignment="1">
      <alignment horizontal="left" vertical="center"/>
    </xf>
    <xf numFmtId="0" fontId="26" fillId="2" borderId="3" xfId="0" applyFont="1" applyFill="1" applyBorder="1" applyAlignment="1">
      <alignment horizontal="left" vertical="center"/>
    </xf>
    <xf numFmtId="0" fontId="21" fillId="2" borderId="3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 wrapText="1" indent="1"/>
    </xf>
    <xf numFmtId="0" fontId="14" fillId="2" borderId="3" xfId="0" applyFont="1" applyFill="1" applyBorder="1" applyAlignment="1">
      <alignment horizontal="left" vertical="center" wrapText="1" indent="1"/>
    </xf>
    <xf numFmtId="0" fontId="14" fillId="2" borderId="3" xfId="0" applyFont="1" applyFill="1" applyBorder="1" applyAlignment="1">
      <alignment horizontal="left" vertical="center" wrapText="1"/>
    </xf>
    <xf numFmtId="4" fontId="0" fillId="0" borderId="0" xfId="0" applyNumberFormat="1"/>
    <xf numFmtId="0" fontId="15" fillId="2" borderId="4" xfId="0" applyFont="1" applyFill="1" applyBorder="1" applyAlignment="1">
      <alignment horizontal="left" vertical="center" wrapText="1" indent="1"/>
    </xf>
    <xf numFmtId="0" fontId="15" fillId="2" borderId="4" xfId="0" applyFont="1" applyFill="1" applyBorder="1" applyAlignment="1">
      <alignment horizontal="left" vertical="center" wrapText="1"/>
    </xf>
    <xf numFmtId="0" fontId="28" fillId="6" borderId="8" xfId="0" applyFont="1" applyFill="1" applyBorder="1" applyAlignment="1">
      <alignment horizontal="left" vertical="center"/>
    </xf>
    <xf numFmtId="4" fontId="28" fillId="6" borderId="3" xfId="0" applyNumberFormat="1" applyFont="1" applyFill="1" applyBorder="1" applyAlignment="1">
      <alignment horizontal="right"/>
    </xf>
    <xf numFmtId="0" fontId="22" fillId="3" borderId="6" xfId="0" applyFont="1" applyFill="1" applyBorder="1" applyAlignment="1">
      <alignment horizontal="left" vertical="center"/>
    </xf>
    <xf numFmtId="0" fontId="28" fillId="6" borderId="6" xfId="0" applyFont="1" applyFill="1" applyBorder="1" applyAlignment="1">
      <alignment horizontal="left" vertical="center"/>
    </xf>
    <xf numFmtId="0" fontId="21" fillId="2" borderId="4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28" fillId="6" borderId="4" xfId="0" applyFont="1" applyFill="1" applyBorder="1" applyAlignment="1">
      <alignment horizontal="left" vertical="center" wrapText="1"/>
    </xf>
    <xf numFmtId="0" fontId="27" fillId="6" borderId="8" xfId="0" applyFont="1" applyFill="1" applyBorder="1" applyAlignment="1">
      <alignment horizontal="left" vertical="center"/>
    </xf>
    <xf numFmtId="0" fontId="6" fillId="3" borderId="4" xfId="0" applyFont="1" applyFill="1" applyBorder="1"/>
    <xf numFmtId="0" fontId="31" fillId="6" borderId="4" xfId="0" applyFont="1" applyFill="1" applyBorder="1"/>
    <xf numFmtId="0" fontId="31" fillId="6" borderId="4" xfId="0" applyFont="1" applyFill="1" applyBorder="1" applyAlignment="1">
      <alignment horizontal="left"/>
    </xf>
    <xf numFmtId="4" fontId="31" fillId="6" borderId="4" xfId="0" applyNumberFormat="1" applyFont="1" applyFill="1" applyBorder="1"/>
    <xf numFmtId="0" fontId="22" fillId="2" borderId="0" xfId="0" applyFont="1" applyFill="1" applyAlignment="1">
      <alignment horizontal="left" vertical="center" wrapText="1"/>
    </xf>
    <xf numFmtId="0" fontId="30" fillId="2" borderId="0" xfId="0" applyFont="1" applyFill="1" applyAlignment="1">
      <alignment horizontal="left" vertical="center"/>
    </xf>
    <xf numFmtId="3" fontId="15" fillId="2" borderId="0" xfId="0" applyNumberFormat="1" applyFont="1" applyFill="1" applyAlignment="1">
      <alignment horizontal="right"/>
    </xf>
    <xf numFmtId="0" fontId="16" fillId="2" borderId="12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/>
    </xf>
    <xf numFmtId="4" fontId="18" fillId="2" borderId="4" xfId="0" applyNumberFormat="1" applyFont="1" applyFill="1" applyBorder="1" applyAlignment="1">
      <alignment horizontal="right"/>
    </xf>
    <xf numFmtId="4" fontId="14" fillId="2" borderId="4" xfId="0" applyNumberFormat="1" applyFont="1" applyFill="1" applyBorder="1" applyAlignment="1">
      <alignment horizontal="right"/>
    </xf>
    <xf numFmtId="0" fontId="30" fillId="2" borderId="4" xfId="0" applyFont="1" applyFill="1" applyBorder="1" applyAlignment="1">
      <alignment horizontal="left" vertical="center"/>
    </xf>
    <xf numFmtId="4" fontId="15" fillId="2" borderId="4" xfId="0" applyNumberFormat="1" applyFont="1" applyFill="1" applyBorder="1" applyAlignment="1">
      <alignment horizontal="right"/>
    </xf>
    <xf numFmtId="0" fontId="30" fillId="2" borderId="13" xfId="0" applyFont="1" applyFill="1" applyBorder="1" applyAlignment="1">
      <alignment vertical="center"/>
    </xf>
    <xf numFmtId="0" fontId="22" fillId="2" borderId="6" xfId="0" applyFont="1" applyFill="1" applyBorder="1" applyAlignment="1">
      <alignment horizontal="left" vertical="center" wrapText="1"/>
    </xf>
    <xf numFmtId="0" fontId="30" fillId="2" borderId="6" xfId="0" applyFont="1" applyFill="1" applyBorder="1" applyAlignment="1">
      <alignment horizontal="left" vertical="center"/>
    </xf>
    <xf numFmtId="0" fontId="30" fillId="2" borderId="10" xfId="0" applyFont="1" applyFill="1" applyBorder="1" applyAlignment="1">
      <alignment vertical="center"/>
    </xf>
    <xf numFmtId="4" fontId="15" fillId="2" borderId="6" xfId="0" applyNumberFormat="1" applyFont="1" applyFill="1" applyBorder="1" applyAlignment="1">
      <alignment horizontal="right"/>
    </xf>
    <xf numFmtId="0" fontId="32" fillId="2" borderId="8" xfId="0" applyFont="1" applyFill="1" applyBorder="1" applyAlignment="1">
      <alignment horizontal="left" vertical="center"/>
    </xf>
    <xf numFmtId="0" fontId="19" fillId="2" borderId="13" xfId="0" applyFont="1" applyFill="1" applyBorder="1" applyAlignment="1">
      <alignment vertical="center"/>
    </xf>
    <xf numFmtId="4" fontId="18" fillId="2" borderId="8" xfId="0" applyNumberFormat="1" applyFont="1" applyFill="1" applyBorder="1" applyAlignment="1">
      <alignment horizontal="right"/>
    </xf>
    <xf numFmtId="0" fontId="12" fillId="0" borderId="12" xfId="0" applyFont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right"/>
    </xf>
    <xf numFmtId="0" fontId="30" fillId="2" borderId="4" xfId="0" applyFont="1" applyFill="1" applyBorder="1" applyAlignment="1">
      <alignment horizontal="left" vertical="center" wrapText="1"/>
    </xf>
    <xf numFmtId="0" fontId="30" fillId="2" borderId="0" xfId="0" applyFont="1" applyFill="1" applyAlignment="1">
      <alignment horizontal="left" vertical="center" wrapText="1"/>
    </xf>
    <xf numFmtId="0" fontId="19" fillId="2" borderId="4" xfId="0" applyFont="1" applyFill="1" applyBorder="1" applyAlignment="1">
      <alignment vertical="center" wrapText="1"/>
    </xf>
    <xf numFmtId="0" fontId="22" fillId="2" borderId="4" xfId="0" applyFont="1" applyFill="1" applyBorder="1" applyAlignment="1">
      <alignment vertical="center" wrapText="1"/>
    </xf>
    <xf numFmtId="0" fontId="28" fillId="3" borderId="4" xfId="0" applyFont="1" applyFill="1" applyBorder="1" applyAlignment="1">
      <alignment horizontal="left" vertical="center" wrapText="1"/>
    </xf>
    <xf numFmtId="0" fontId="27" fillId="3" borderId="4" xfId="0" applyFont="1" applyFill="1" applyBorder="1" applyAlignment="1">
      <alignment horizontal="left" vertical="center"/>
    </xf>
    <xf numFmtId="4" fontId="28" fillId="3" borderId="4" xfId="0" applyNumberFormat="1" applyFont="1" applyFill="1" applyBorder="1" applyAlignment="1">
      <alignment horizontal="right"/>
    </xf>
    <xf numFmtId="0" fontId="18" fillId="2" borderId="1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left" vertical="center" wrapText="1"/>
    </xf>
    <xf numFmtId="0" fontId="18" fillId="2" borderId="11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18" fillId="2" borderId="10" xfId="0" applyFont="1" applyFill="1" applyBorder="1" applyAlignment="1">
      <alignment vertical="center" wrapText="1"/>
    </xf>
    <xf numFmtId="4" fontId="18" fillId="2" borderId="6" xfId="0" applyNumberFormat="1" applyFont="1" applyFill="1" applyBorder="1" applyAlignment="1">
      <alignment horizontal="right"/>
    </xf>
    <xf numFmtId="0" fontId="27" fillId="6" borderId="13" xfId="0" applyFont="1" applyFill="1" applyBorder="1" applyAlignment="1">
      <alignment horizontal="left" vertical="center" wrapText="1"/>
    </xf>
    <xf numFmtId="0" fontId="27" fillId="6" borderId="12" xfId="0" applyFont="1" applyFill="1" applyBorder="1" applyAlignment="1">
      <alignment horizontal="left" vertical="center" wrapText="1"/>
    </xf>
    <xf numFmtId="0" fontId="27" fillId="6" borderId="9" xfId="0" applyFont="1" applyFill="1" applyBorder="1" applyAlignment="1">
      <alignment horizontal="left" vertical="center" wrapText="1"/>
    </xf>
    <xf numFmtId="0" fontId="27" fillId="6" borderId="14" xfId="0" applyFont="1" applyFill="1" applyBorder="1" applyAlignment="1">
      <alignment vertical="center" wrapText="1"/>
    </xf>
    <xf numFmtId="4" fontId="28" fillId="6" borderId="8" xfId="0" applyNumberFormat="1" applyFont="1" applyFill="1" applyBorder="1" applyAlignment="1">
      <alignment horizontal="right"/>
    </xf>
    <xf numFmtId="4" fontId="28" fillId="6" borderId="9" xfId="0" applyNumberFormat="1" applyFont="1" applyFill="1" applyBorder="1" applyAlignment="1">
      <alignment horizontal="right"/>
    </xf>
    <xf numFmtId="0" fontId="18" fillId="2" borderId="1" xfId="0" applyFont="1" applyFill="1" applyBorder="1" applyAlignment="1">
      <alignment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vertical="center" wrapText="1"/>
    </xf>
    <xf numFmtId="0" fontId="33" fillId="2" borderId="3" xfId="0" applyFont="1" applyFill="1" applyBorder="1" applyAlignment="1">
      <alignment vertical="center" wrapText="1"/>
    </xf>
    <xf numFmtId="0" fontId="33" fillId="2" borderId="1" xfId="0" applyFont="1" applyFill="1" applyBorder="1" applyAlignment="1">
      <alignment vertical="center" wrapText="1"/>
    </xf>
    <xf numFmtId="4" fontId="33" fillId="2" borderId="4" xfId="0" applyNumberFormat="1" applyFont="1" applyFill="1" applyBorder="1" applyAlignment="1">
      <alignment horizontal="right"/>
    </xf>
    <xf numFmtId="4" fontId="33" fillId="2" borderId="3" xfId="0" applyNumberFormat="1" applyFont="1" applyFill="1" applyBorder="1" applyAlignment="1">
      <alignment horizontal="right"/>
    </xf>
    <xf numFmtId="4" fontId="33" fillId="0" borderId="4" xfId="0" applyNumberFormat="1" applyFont="1" applyBorder="1" applyAlignment="1">
      <alignment horizontal="right"/>
    </xf>
    <xf numFmtId="0" fontId="14" fillId="2" borderId="1" xfId="0" applyFont="1" applyFill="1" applyBorder="1" applyAlignment="1">
      <alignment horizontal="left" vertical="center" wrapText="1" indent="1"/>
    </xf>
    <xf numFmtId="0" fontId="14" fillId="2" borderId="2" xfId="0" applyFont="1" applyFill="1" applyBorder="1" applyAlignment="1">
      <alignment horizontal="left" vertical="center" wrapText="1" inden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 indent="1"/>
    </xf>
    <xf numFmtId="0" fontId="15" fillId="5" borderId="2" xfId="0" applyFont="1" applyFill="1" applyBorder="1" applyAlignment="1">
      <alignment horizontal="left" vertical="center" wrapText="1" indent="1"/>
    </xf>
    <xf numFmtId="0" fontId="15" fillId="5" borderId="3" xfId="0" applyFont="1" applyFill="1" applyBorder="1" applyAlignment="1">
      <alignment horizontal="left" vertical="center" wrapText="1" indent="1"/>
    </xf>
    <xf numFmtId="0" fontId="15" fillId="5" borderId="1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left" vertical="center" wrapText="1" indent="1"/>
    </xf>
    <xf numFmtId="0" fontId="15" fillId="3" borderId="3" xfId="0" applyFont="1" applyFill="1" applyBorder="1" applyAlignment="1">
      <alignment horizontal="left" vertical="center" wrapText="1" indent="1"/>
    </xf>
    <xf numFmtId="0" fontId="15" fillId="3" borderId="1" xfId="0" applyFont="1" applyFill="1" applyBorder="1" applyAlignment="1">
      <alignment vertical="center" wrapText="1"/>
    </xf>
    <xf numFmtId="0" fontId="15" fillId="2" borderId="13" xfId="0" applyFont="1" applyFill="1" applyBorder="1" applyAlignment="1">
      <alignment horizontal="left" vertical="center" wrapText="1" indent="1"/>
    </xf>
    <xf numFmtId="0" fontId="15" fillId="2" borderId="12" xfId="0" applyFont="1" applyFill="1" applyBorder="1" applyAlignment="1">
      <alignment horizontal="left" vertical="center" wrapText="1" indent="1"/>
    </xf>
    <xf numFmtId="0" fontId="15" fillId="3" borderId="9" xfId="0" applyFont="1" applyFill="1" applyBorder="1" applyAlignment="1">
      <alignment horizontal="left" vertical="center" wrapText="1" indent="1"/>
    </xf>
    <xf numFmtId="4" fontId="15" fillId="3" borderId="8" xfId="0" applyNumberFormat="1" applyFont="1" applyFill="1" applyBorder="1" applyAlignment="1">
      <alignment horizontal="right"/>
    </xf>
    <xf numFmtId="4" fontId="15" fillId="3" borderId="9" xfId="0" applyNumberFormat="1" applyFont="1" applyFill="1" applyBorder="1" applyAlignment="1">
      <alignment horizontal="right"/>
    </xf>
    <xf numFmtId="0" fontId="33" fillId="2" borderId="13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left" vertical="center" wrapText="1" indent="1"/>
    </xf>
    <xf numFmtId="0" fontId="33" fillId="2" borderId="9" xfId="0" applyFont="1" applyFill="1" applyBorder="1" applyAlignment="1">
      <alignment horizontal="left" vertical="center" wrapText="1" indent="1"/>
    </xf>
    <xf numFmtId="0" fontId="33" fillId="2" borderId="13" xfId="0" applyFont="1" applyFill="1" applyBorder="1" applyAlignment="1">
      <alignment vertical="center" wrapText="1"/>
    </xf>
    <xf numFmtId="4" fontId="33" fillId="2" borderId="8" xfId="0" applyNumberFormat="1" applyFont="1" applyFill="1" applyBorder="1" applyAlignment="1">
      <alignment horizontal="right"/>
    </xf>
    <xf numFmtId="4" fontId="33" fillId="2" borderId="9" xfId="0" applyNumberFormat="1" applyFont="1" applyFill="1" applyBorder="1" applyAlignment="1">
      <alignment horizontal="right"/>
    </xf>
    <xf numFmtId="0" fontId="15" fillId="5" borderId="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33" fillId="2" borderId="2" xfId="0" applyFont="1" applyFill="1" applyBorder="1" applyAlignment="1">
      <alignment horizontal="left" vertical="center" wrapText="1" indent="1"/>
    </xf>
    <xf numFmtId="0" fontId="33" fillId="2" borderId="3" xfId="0" applyFont="1" applyFill="1" applyBorder="1" applyAlignment="1">
      <alignment horizontal="left" vertical="center" wrapText="1" indent="1"/>
    </xf>
    <xf numFmtId="0" fontId="15" fillId="2" borderId="10" xfId="0" applyFont="1" applyFill="1" applyBorder="1" applyAlignment="1">
      <alignment horizontal="left" vertical="center" wrapText="1" indent="1"/>
    </xf>
    <xf numFmtId="0" fontId="15" fillId="2" borderId="11" xfId="0" applyFont="1" applyFill="1" applyBorder="1" applyAlignment="1">
      <alignment horizontal="left" vertical="center" wrapText="1" indent="1"/>
    </xf>
    <xf numFmtId="0" fontId="15" fillId="5" borderId="7" xfId="0" applyFont="1" applyFill="1" applyBorder="1" applyAlignment="1">
      <alignment horizontal="left" vertical="center" wrapText="1" indent="1"/>
    </xf>
    <xf numFmtId="0" fontId="15" fillId="5" borderId="10" xfId="0" applyFont="1" applyFill="1" applyBorder="1" applyAlignment="1">
      <alignment vertical="center" wrapText="1"/>
    </xf>
    <xf numFmtId="4" fontId="15" fillId="5" borderId="6" xfId="0" applyNumberFormat="1" applyFont="1" applyFill="1" applyBorder="1" applyAlignment="1">
      <alignment horizontal="right"/>
    </xf>
    <xf numFmtId="0" fontId="27" fillId="6" borderId="14" xfId="0" applyFont="1" applyFill="1" applyBorder="1" applyAlignment="1">
      <alignment vertical="center"/>
    </xf>
    <xf numFmtId="4" fontId="27" fillId="6" borderId="8" xfId="0" applyNumberFormat="1" applyFont="1" applyFill="1" applyBorder="1" applyAlignment="1">
      <alignment horizontal="right"/>
    </xf>
    <xf numFmtId="4" fontId="27" fillId="6" borderId="9" xfId="0" applyNumberFormat="1" applyFont="1" applyFill="1" applyBorder="1" applyAlignment="1">
      <alignment horizontal="right"/>
    </xf>
    <xf numFmtId="0" fontId="3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5" fillId="5" borderId="13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 wrapText="1" indent="1"/>
    </xf>
    <xf numFmtId="0" fontId="15" fillId="3" borderId="13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center" wrapText="1" indent="1"/>
    </xf>
    <xf numFmtId="0" fontId="15" fillId="2" borderId="16" xfId="0" applyFont="1" applyFill="1" applyBorder="1" applyAlignment="1">
      <alignment horizontal="left" vertical="center" wrapText="1" indent="1"/>
    </xf>
    <xf numFmtId="0" fontId="15" fillId="3" borderId="16" xfId="0" applyFont="1" applyFill="1" applyBorder="1" applyAlignment="1">
      <alignment horizontal="left" vertical="center" wrapText="1" indent="1"/>
    </xf>
    <xf numFmtId="0" fontId="15" fillId="3" borderId="15" xfId="0" applyFont="1" applyFill="1" applyBorder="1" applyAlignment="1">
      <alignment vertical="center" wrapText="1"/>
    </xf>
    <xf numFmtId="4" fontId="15" fillId="3" borderId="17" xfId="0" applyNumberFormat="1" applyFont="1" applyFill="1" applyBorder="1" applyAlignment="1">
      <alignment horizontal="right"/>
    </xf>
    <xf numFmtId="4" fontId="15" fillId="3" borderId="18" xfId="0" applyNumberFormat="1" applyFont="1" applyFill="1" applyBorder="1" applyAlignment="1">
      <alignment horizontal="right"/>
    </xf>
    <xf numFmtId="4" fontId="15" fillId="3" borderId="6" xfId="0" applyNumberFormat="1" applyFont="1" applyFill="1" applyBorder="1" applyAlignment="1">
      <alignment horizontal="right"/>
    </xf>
    <xf numFmtId="0" fontId="27" fillId="6" borderId="13" xfId="0" applyFont="1" applyFill="1" applyBorder="1" applyAlignment="1">
      <alignment vertical="center"/>
    </xf>
    <xf numFmtId="0" fontId="15" fillId="3" borderId="13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horizontal="left" vertical="center" wrapText="1" indent="1"/>
    </xf>
    <xf numFmtId="0" fontId="14" fillId="2" borderId="12" xfId="0" applyFont="1" applyFill="1" applyBorder="1" applyAlignment="1">
      <alignment horizontal="left" vertical="center" wrapText="1" indent="1"/>
    </xf>
    <xf numFmtId="0" fontId="14" fillId="2" borderId="9" xfId="0" applyFont="1" applyFill="1" applyBorder="1" applyAlignment="1">
      <alignment horizontal="left" vertical="center" wrapText="1" indent="1"/>
    </xf>
    <xf numFmtId="0" fontId="14" fillId="2" borderId="13" xfId="0" applyFont="1" applyFill="1" applyBorder="1" applyAlignment="1">
      <alignment vertical="center" wrapText="1"/>
    </xf>
    <xf numFmtId="4" fontId="14" fillId="2" borderId="8" xfId="0" applyNumberFormat="1" applyFont="1" applyFill="1" applyBorder="1" applyAlignment="1">
      <alignment horizontal="right"/>
    </xf>
    <xf numFmtId="0" fontId="33" fillId="2" borderId="12" xfId="0" applyFont="1" applyFill="1" applyBorder="1" applyAlignment="1">
      <alignment vertical="center" wrapText="1"/>
    </xf>
    <xf numFmtId="0" fontId="33" fillId="2" borderId="9" xfId="0" applyFont="1" applyFill="1" applyBorder="1" applyAlignment="1">
      <alignment vertical="center" wrapText="1"/>
    </xf>
    <xf numFmtId="0" fontId="14" fillId="2" borderId="19" xfId="0" applyFont="1" applyFill="1" applyBorder="1" applyAlignment="1">
      <alignment horizontal="left" vertical="center" wrapText="1" indent="1"/>
    </xf>
    <xf numFmtId="0" fontId="15" fillId="5" borderId="20" xfId="0" applyFont="1" applyFill="1" applyBorder="1" applyAlignment="1">
      <alignment horizontal="left" vertical="center" wrapText="1" indent="1"/>
    </xf>
    <xf numFmtId="0" fontId="15" fillId="3" borderId="18" xfId="0" applyFont="1" applyFill="1" applyBorder="1" applyAlignment="1">
      <alignment horizontal="left" vertical="center" wrapText="1" indent="1"/>
    </xf>
    <xf numFmtId="0" fontId="15" fillId="2" borderId="21" xfId="0" applyFont="1" applyFill="1" applyBorder="1" applyAlignment="1">
      <alignment horizontal="left" vertical="center" wrapText="1" indent="1"/>
    </xf>
    <xf numFmtId="0" fontId="15" fillId="2" borderId="22" xfId="0" applyFont="1" applyFill="1" applyBorder="1" applyAlignment="1">
      <alignment horizontal="left" vertical="center" wrapText="1" indent="1"/>
    </xf>
    <xf numFmtId="0" fontId="15" fillId="2" borderId="22" xfId="0" applyFont="1" applyFill="1" applyBorder="1" applyAlignment="1">
      <alignment horizontal="left" vertical="center" wrapText="1"/>
    </xf>
    <xf numFmtId="4" fontId="15" fillId="2" borderId="21" xfId="0" applyNumberFormat="1" applyFont="1" applyFill="1" applyBorder="1" applyAlignment="1">
      <alignment horizontal="right"/>
    </xf>
    <xf numFmtId="4" fontId="15" fillId="2" borderId="22" xfId="0" applyNumberFormat="1" applyFont="1" applyFill="1" applyBorder="1" applyAlignment="1">
      <alignment horizontal="right"/>
    </xf>
    <xf numFmtId="0" fontId="10" fillId="0" borderId="1" xfId="0" applyFont="1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/>
    <xf numFmtId="4" fontId="10" fillId="0" borderId="4" xfId="0" applyNumberFormat="1" applyFont="1" applyBorder="1"/>
    <xf numFmtId="0" fontId="11" fillId="0" borderId="1" xfId="0" applyFont="1" applyBorder="1"/>
    <xf numFmtId="0" fontId="11" fillId="5" borderId="2" xfId="0" applyFont="1" applyFill="1" applyBorder="1"/>
    <xf numFmtId="0" fontId="11" fillId="5" borderId="3" xfId="0" applyFont="1" applyFill="1" applyBorder="1"/>
    <xf numFmtId="0" fontId="11" fillId="5" borderId="1" xfId="0" applyFont="1" applyFill="1" applyBorder="1"/>
    <xf numFmtId="4" fontId="11" fillId="5" borderId="4" xfId="0" applyNumberFormat="1" applyFont="1" applyFill="1" applyBorder="1"/>
    <xf numFmtId="0" fontId="11" fillId="0" borderId="2" xfId="0" applyFont="1" applyBorder="1"/>
    <xf numFmtId="0" fontId="11" fillId="3" borderId="3" xfId="0" applyFont="1" applyFill="1" applyBorder="1" applyAlignment="1">
      <alignment horizontal="center" vertical="center"/>
    </xf>
    <xf numFmtId="0" fontId="11" fillId="3" borderId="1" xfId="0" applyFont="1" applyFill="1" applyBorder="1"/>
    <xf numFmtId="4" fontId="11" fillId="3" borderId="4" xfId="0" applyNumberFormat="1" applyFont="1" applyFill="1" applyBorder="1"/>
    <xf numFmtId="0" fontId="11" fillId="3" borderId="3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0" borderId="19" xfId="0" applyFont="1" applyBorder="1"/>
    <xf numFmtId="0" fontId="11" fillId="0" borderId="20" xfId="0" applyFont="1" applyBorder="1"/>
    <xf numFmtId="0" fontId="11" fillId="3" borderId="23" xfId="0" applyFont="1" applyFill="1" applyBorder="1" applyAlignment="1">
      <alignment horizontal="center"/>
    </xf>
    <xf numFmtId="0" fontId="11" fillId="3" borderId="19" xfId="0" applyFont="1" applyFill="1" applyBorder="1"/>
    <xf numFmtId="4" fontId="11" fillId="3" borderId="24" xfId="0" applyNumberFormat="1" applyFont="1" applyFill="1" applyBorder="1"/>
    <xf numFmtId="0" fontId="11" fillId="0" borderId="10" xfId="0" applyFont="1" applyBorder="1"/>
    <xf numFmtId="0" fontId="11" fillId="0" borderId="11" xfId="0" applyFont="1" applyBorder="1"/>
    <xf numFmtId="0" fontId="11" fillId="3" borderId="7" xfId="0" applyFont="1" applyFill="1" applyBorder="1" applyAlignment="1">
      <alignment horizontal="center"/>
    </xf>
    <xf numFmtId="0" fontId="11" fillId="3" borderId="10" xfId="0" applyFont="1" applyFill="1" applyBorder="1"/>
    <xf numFmtId="4" fontId="11" fillId="3" borderId="6" xfId="0" applyNumberFormat="1" applyFont="1" applyFill="1" applyBorder="1"/>
    <xf numFmtId="0" fontId="11" fillId="0" borderId="13" xfId="0" applyFont="1" applyBorder="1"/>
    <xf numFmtId="0" fontId="11" fillId="5" borderId="12" xfId="0" applyFont="1" applyFill="1" applyBorder="1"/>
    <xf numFmtId="0" fontId="11" fillId="5" borderId="9" xfId="0" applyFont="1" applyFill="1" applyBorder="1"/>
    <xf numFmtId="0" fontId="11" fillId="5" borderId="13" xfId="0" applyFont="1" applyFill="1" applyBorder="1"/>
    <xf numFmtId="0" fontId="27" fillId="6" borderId="13" xfId="0" applyFont="1" applyFill="1" applyBorder="1" applyAlignment="1">
      <alignment vertical="center" wrapText="1"/>
    </xf>
    <xf numFmtId="0" fontId="14" fillId="2" borderId="1" xfId="0" applyFont="1" applyFill="1" applyBorder="1" applyAlignment="1" quotePrefix="1">
      <alignment horizontal="center" vertical="center" wrapText="1"/>
    </xf>
    <xf numFmtId="0" fontId="19" fillId="0" borderId="1" xfId="0" applyFont="1" applyBorder="1" applyAlignment="1" quotePrefix="1">
      <alignment horizontal="left" vertical="center"/>
    </xf>
    <xf numFmtId="0" fontId="19" fillId="0" borderId="1" xfId="0" applyFont="1" applyBorder="1" applyAlignment="1" quotePrefix="1">
      <alignment horizontal="left" vertical="center" wrapText="1"/>
    </xf>
    <xf numFmtId="0" fontId="16" fillId="3" borderId="1" xfId="0" applyFont="1" applyFill="1" applyBorder="1" applyAlignment="1" quotePrefix="1">
      <alignment horizontal="center" vertical="center" wrapText="1"/>
    </xf>
    <xf numFmtId="0" fontId="21" fillId="3" borderId="1" xfId="0" applyFont="1" applyFill="1" applyBorder="1" applyAlignment="1" quotePrefix="1">
      <alignment horizontal="left" vertical="center" wrapText="1"/>
    </xf>
    <xf numFmtId="0" fontId="27" fillId="6" borderId="6" xfId="0" applyFont="1" applyFill="1" applyBorder="1" applyAlignment="1" quotePrefix="1">
      <alignment horizontal="left" vertical="center"/>
    </xf>
    <xf numFmtId="0" fontId="19" fillId="2" borderId="8" xfId="0" applyFont="1" applyFill="1" applyBorder="1" applyAlignment="1" quotePrefix="1">
      <alignment horizontal="left" vertical="center"/>
    </xf>
    <xf numFmtId="0" fontId="21" fillId="5" borderId="4" xfId="0" applyFont="1" applyFill="1" applyBorder="1" applyAlignment="1" quotePrefix="1">
      <alignment horizontal="left" vertical="center"/>
    </xf>
    <xf numFmtId="0" fontId="22" fillId="3" borderId="4" xfId="0" applyFont="1" applyFill="1" applyBorder="1" applyAlignment="1" quotePrefix="1">
      <alignment horizontal="left" vertical="center"/>
    </xf>
    <xf numFmtId="0" fontId="19" fillId="2" borderId="8" xfId="0" applyFont="1" applyFill="1" applyBorder="1" applyAlignment="1" quotePrefix="1">
      <alignment horizontal="left" vertical="center" wrapText="1"/>
    </xf>
    <xf numFmtId="0" fontId="22" fillId="5" borderId="4" xfId="0" applyFont="1" applyFill="1" applyBorder="1" applyAlignment="1" quotePrefix="1">
      <alignment horizontal="left" vertical="center"/>
    </xf>
    <xf numFmtId="0" fontId="27" fillId="6" borderId="4" xfId="0" applyFont="1" applyFill="1" applyBorder="1" applyAlignment="1" quotePrefix="1">
      <alignment horizontal="left" vertical="center" wrapText="1"/>
    </xf>
    <xf numFmtId="0" fontId="27" fillId="6" borderId="6" xfId="0" applyFont="1" applyFill="1" applyBorder="1" applyAlignment="1" quotePrefix="1">
      <alignment horizontal="left" vertical="center" wrapText="1"/>
    </xf>
    <xf numFmtId="0" fontId="22" fillId="5" borderId="4" xfId="0" applyFont="1" applyFill="1" applyBorder="1" applyAlignment="1" quotePrefix="1">
      <alignment horizontal="left" vertical="center" wrapText="1"/>
    </xf>
    <xf numFmtId="0" fontId="22" fillId="3" borderId="4" xfId="0" applyFont="1" applyFill="1" applyBorder="1" applyAlignment="1" quotePrefix="1">
      <alignment horizontal="left" vertical="center" wrapText="1"/>
    </xf>
    <xf numFmtId="0" fontId="21" fillId="2" borderId="4" xfId="0" applyFont="1" applyFill="1" applyBorder="1" applyAlignment="1" quotePrefix="1">
      <alignment horizontal="left" vertical="center"/>
    </xf>
    <xf numFmtId="0" fontId="21" fillId="2" borderId="3" xfId="0" applyFont="1" applyFill="1" applyBorder="1" applyAlignment="1" quotePrefix="1">
      <alignment horizontal="left" vertical="center"/>
    </xf>
    <xf numFmtId="0" fontId="27" fillId="6" borderId="4" xfId="0" applyFont="1" applyFill="1" applyBorder="1" applyAlignment="1" quotePrefix="1">
      <alignment horizontal="left" vertical="center"/>
    </xf>
    <xf numFmtId="0" fontId="28" fillId="6" borderId="8" xfId="0" applyFont="1" applyFill="1" applyBorder="1" applyAlignment="1" quotePrefix="1">
      <alignment horizontal="left" vertical="center"/>
    </xf>
    <xf numFmtId="0" fontId="27" fillId="6" borderId="8" xfId="0" applyFont="1" applyFill="1" applyBorder="1" applyAlignment="1" quotePrefix="1">
      <alignment horizontal="left" vertical="center"/>
    </xf>
    <xf numFmtId="0" fontId="19" fillId="2" borderId="4" xfId="0" applyFont="1" applyFill="1" applyBorder="1" applyAlignment="1" quotePrefix="1">
      <alignment horizontal="left" vertical="center"/>
    </xf>
    <xf numFmtId="0" fontId="26" fillId="2" borderId="4" xfId="0" applyFont="1" applyFill="1" applyBorder="1" applyAlignment="1" quotePrefix="1">
      <alignment horizontal="left" vertical="center"/>
    </xf>
    <xf numFmtId="0" fontId="30" fillId="2" borderId="4" xfId="0" applyFont="1" applyFill="1" applyBorder="1" applyAlignment="1" quotePrefix="1">
      <alignment horizontal="left" vertical="center"/>
    </xf>
    <xf numFmtId="0" fontId="30" fillId="2" borderId="13" xfId="0" applyFont="1" applyFill="1" applyBorder="1" applyAlignment="1" quotePrefix="1">
      <alignment vertical="center"/>
    </xf>
    <xf numFmtId="0" fontId="19" fillId="2" borderId="13" xfId="0" applyFont="1" applyFill="1" applyBorder="1" applyAlignment="1" quotePrefix="1">
      <alignment vertical="center"/>
    </xf>
    <xf numFmtId="0" fontId="30" fillId="2" borderId="4" xfId="0" applyFont="1" applyFill="1" applyBorder="1" applyAlignment="1" quotePrefix="1">
      <alignment horizontal="left" vertical="center" wrapText="1"/>
    </xf>
    <xf numFmtId="0" fontId="27" fillId="3" borderId="4" xfId="0" applyFont="1" applyFill="1" applyBorder="1" applyAlignment="1" quotePrefix="1">
      <alignment horizontal="left" vertical="center"/>
    </xf>
    <xf numFmtId="0" fontId="27" fillId="6" borderId="14" xfId="0" applyFont="1" applyFill="1" applyBorder="1" applyAlignment="1" quotePrefix="1">
      <alignment vertical="center"/>
    </xf>
    <xf numFmtId="0" fontId="27" fillId="6" borderId="13" xfId="0" applyFont="1" applyFill="1" applyBorder="1" applyAlignment="1" quotePrefix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1"/>
  <sheetViews>
    <sheetView tabSelected="1" zoomScale="110" zoomScaleNormal="110" zoomScaleSheetLayoutView="70" topLeftCell="A415" workbookViewId="0">
      <selection activeCell="A8" sqref="A8:I8"/>
    </sheetView>
  </sheetViews>
  <sheetFormatPr defaultColWidth="9" defaultRowHeight="15"/>
  <cols>
    <col min="1" max="1" width="8.42857142857143" customWidth="1"/>
    <col min="2" max="2" width="10.2857142857143" customWidth="1"/>
    <col min="3" max="3" width="8.42857142857143" customWidth="1"/>
    <col min="4" max="4" width="56.4285714285714" customWidth="1"/>
    <col min="5" max="5" width="15.4285714285714" customWidth="1"/>
    <col min="6" max="6" width="13" customWidth="1"/>
    <col min="7" max="7" width="15" customWidth="1"/>
    <col min="8" max="8" width="10.1428571428571" customWidth="1"/>
    <col min="9" max="9" width="10.5714285714286" customWidth="1"/>
    <col min="10" max="10" width="14.8571428571429" customWidth="1"/>
  </cols>
  <sheetData>
    <row r="1" spans="1:9">
      <c r="A1" t="s">
        <v>0</v>
      </c>
    </row>
    <row r="2" spans="1:9">
      <c r="A2" t="s">
        <v>1</v>
      </c>
    </row>
    <row r="3" spans="1:9">
      <c r="A3" t="s">
        <v>2</v>
      </c>
    </row>
    <row r="4" spans="1:9">
      <c r="A4" t="s">
        <v>3</v>
      </c>
      <c r="B4" t="s">
        <v>4</v>
      </c>
    </row>
    <row r="5" spans="1:9">
      <c r="A5" t="s">
        <v>5</v>
      </c>
      <c r="B5" t="s">
        <v>6</v>
      </c>
    </row>
    <row r="6" spans="1:9">
      <c r="A6" t="s">
        <v>7</v>
      </c>
      <c r="B6" t="s">
        <v>8</v>
      </c>
    </row>
    <row r="7" ht="45" customHeight="1" spans="1:9">
      <c r="A7" s="13" t="s">
        <v>9</v>
      </c>
      <c r="B7" s="13"/>
      <c r="C7" s="13"/>
      <c r="D7" s="13"/>
      <c r="E7" s="13"/>
      <c r="F7" s="13"/>
      <c r="G7" s="13"/>
      <c r="H7" s="13"/>
      <c r="I7" s="13"/>
    </row>
    <row r="8" ht="15.75" spans="1:9">
      <c r="A8" s="14" t="s">
        <v>10</v>
      </c>
      <c r="B8" s="14"/>
      <c r="C8" s="14"/>
      <c r="D8" s="14"/>
      <c r="E8" s="14"/>
      <c r="F8" s="14"/>
      <c r="G8" s="14"/>
      <c r="H8" s="14"/>
      <c r="I8" s="14"/>
    </row>
    <row r="9" ht="9" customHeight="1" spans="1:9">
      <c r="A9" s="15"/>
      <c r="B9" s="15"/>
      <c r="C9" s="15"/>
      <c r="D9" s="15"/>
      <c r="E9" s="15"/>
      <c r="F9" s="15"/>
      <c r="G9" s="15"/>
      <c r="H9" s="15"/>
      <c r="I9" s="15"/>
    </row>
    <row r="10" ht="15.75" spans="1:9">
      <c r="A10" s="14" t="s">
        <v>11</v>
      </c>
      <c r="B10" s="14"/>
      <c r="C10" s="14"/>
      <c r="D10" s="14"/>
      <c r="E10" s="14"/>
      <c r="F10" s="14"/>
      <c r="G10" s="14"/>
      <c r="H10" s="14"/>
      <c r="I10" s="14"/>
    </row>
    <row r="11" ht="18" customHeight="1" spans="1:9">
      <c r="A11" s="14" t="s">
        <v>12</v>
      </c>
      <c r="B11" s="16"/>
      <c r="C11" s="16"/>
      <c r="D11" s="16"/>
      <c r="E11" s="16"/>
      <c r="F11" s="16"/>
      <c r="G11" s="16"/>
      <c r="H11" s="16"/>
      <c r="I11" s="16"/>
    </row>
    <row r="12" ht="33.75" customHeight="1" spans="1:9">
      <c r="A12" s="300" t="s">
        <v>13</v>
      </c>
      <c r="B12" s="18"/>
      <c r="C12" s="18"/>
      <c r="D12" s="19"/>
      <c r="E12" s="20" t="s">
        <v>14</v>
      </c>
      <c r="F12" s="20" t="s">
        <v>15</v>
      </c>
      <c r="G12" s="20" t="s">
        <v>16</v>
      </c>
      <c r="H12" s="20" t="s">
        <v>17</v>
      </c>
      <c r="I12" s="20" t="s">
        <v>18</v>
      </c>
    </row>
    <row r="13" spans="1:9">
      <c r="A13" s="21">
        <v>1</v>
      </c>
      <c r="B13" s="22"/>
      <c r="C13" s="22"/>
      <c r="D13" s="23"/>
      <c r="E13" s="24">
        <v>2</v>
      </c>
      <c r="F13" s="24">
        <v>3</v>
      </c>
      <c r="G13" s="24">
        <v>4</v>
      </c>
      <c r="H13" s="24" t="s">
        <v>19</v>
      </c>
      <c r="I13" s="24" t="s">
        <v>20</v>
      </c>
    </row>
    <row r="14" s="1" customFormat="1" ht="15.75" spans="1:9">
      <c r="A14" s="25" t="s">
        <v>21</v>
      </c>
      <c r="B14" s="26"/>
      <c r="C14" s="26"/>
      <c r="D14" s="26"/>
      <c r="E14" s="27">
        <f>SUM(E15+E16)</f>
        <v>256492.5</v>
      </c>
      <c r="F14" s="27">
        <f>SUM(F15+F16)</f>
        <v>555000</v>
      </c>
      <c r="G14" s="27">
        <f>SUM(G15+G16)</f>
        <v>266698.21</v>
      </c>
      <c r="H14" s="28">
        <f t="shared" ref="H14:H20" si="0">IF(G14&gt;0,G14/E14*100,0)</f>
        <v>103.978950651579</v>
      </c>
      <c r="I14" s="28">
        <f t="shared" ref="I14:I20" si="1">IF(G14&gt;0,G14/F14*100,0)</f>
        <v>48.0537315315315</v>
      </c>
    </row>
    <row r="15" spans="1:9">
      <c r="A15" s="29" t="s">
        <v>22</v>
      </c>
      <c r="B15" s="30"/>
      <c r="C15" s="30"/>
      <c r="D15" s="30"/>
      <c r="E15" s="31">
        <f t="shared" ref="E15" si="2">SUM(E48)</f>
        <v>256492.5</v>
      </c>
      <c r="F15" s="31">
        <f t="shared" ref="F15:G15" si="3">SUM(F48)</f>
        <v>555000</v>
      </c>
      <c r="G15" s="31">
        <f t="shared" si="3"/>
        <v>266698.21</v>
      </c>
      <c r="H15" s="31">
        <f t="shared" si="0"/>
        <v>103.978950651579</v>
      </c>
      <c r="I15" s="31">
        <f t="shared" si="1"/>
        <v>48.0537315315315</v>
      </c>
    </row>
    <row r="16" spans="1:9">
      <c r="A16" s="301" t="s">
        <v>23</v>
      </c>
      <c r="B16" s="33"/>
      <c r="C16" s="33"/>
      <c r="D16" s="33"/>
      <c r="E16" s="31">
        <v>0</v>
      </c>
      <c r="F16" s="31">
        <v>0</v>
      </c>
      <c r="G16" s="31">
        <v>0</v>
      </c>
      <c r="H16" s="31">
        <f t="shared" si="0"/>
        <v>0</v>
      </c>
      <c r="I16" s="31">
        <f t="shared" si="1"/>
        <v>0</v>
      </c>
    </row>
    <row r="17" s="1" customFormat="1" ht="15.75" spans="1:10">
      <c r="A17" s="34" t="s">
        <v>24</v>
      </c>
      <c r="B17" s="35"/>
      <c r="C17" s="35"/>
      <c r="D17" s="36"/>
      <c r="E17" s="27">
        <f>SUM(E18+E19)</f>
        <v>231879.98</v>
      </c>
      <c r="F17" s="27">
        <f>SUM(F18+F19)</f>
        <v>530000</v>
      </c>
      <c r="G17" s="27">
        <f>SUM(G18+G19)</f>
        <v>233249.51</v>
      </c>
      <c r="H17" s="28">
        <f t="shared" si="0"/>
        <v>100.590620199294</v>
      </c>
      <c r="I17" s="28">
        <f t="shared" si="1"/>
        <v>44.009341509434</v>
      </c>
    </row>
    <row r="18" spans="1:10">
      <c r="A18" s="302" t="s">
        <v>25</v>
      </c>
      <c r="B18" s="30"/>
      <c r="C18" s="30"/>
      <c r="D18" s="30"/>
      <c r="E18" s="31">
        <f t="shared" ref="E18" si="4">SUM(E91)</f>
        <v>231879.98</v>
      </c>
      <c r="F18" s="31">
        <f t="shared" ref="F18:G18" si="5">SUM(F91)</f>
        <v>529000</v>
      </c>
      <c r="G18" s="31">
        <f t="shared" si="5"/>
        <v>233249.51</v>
      </c>
      <c r="H18" s="31">
        <f t="shared" si="0"/>
        <v>100.590620199294</v>
      </c>
      <c r="I18" s="31">
        <f t="shared" si="1"/>
        <v>44.0925349716446</v>
      </c>
    </row>
    <row r="19" spans="1:10">
      <c r="A19" s="301" t="s">
        <v>26</v>
      </c>
      <c r="B19" s="33"/>
      <c r="C19" s="33"/>
      <c r="D19" s="33"/>
      <c r="E19" s="31">
        <f t="shared" ref="E19" si="6">SUM(E140)</f>
        <v>0</v>
      </c>
      <c r="F19" s="31">
        <f t="shared" ref="F19:G19" si="7">SUM(F140)</f>
        <v>1000</v>
      </c>
      <c r="G19" s="31">
        <f t="shared" si="7"/>
        <v>0</v>
      </c>
      <c r="H19" s="31">
        <f t="shared" si="0"/>
        <v>0</v>
      </c>
      <c r="I19" s="31">
        <f t="shared" si="1"/>
        <v>0</v>
      </c>
    </row>
    <row r="20" s="1" customFormat="1" ht="15.75" spans="1:10">
      <c r="A20" s="303" t="s">
        <v>27</v>
      </c>
      <c r="B20" s="26"/>
      <c r="C20" s="26"/>
      <c r="D20" s="26"/>
      <c r="E20" s="27">
        <f>SUM(E14-E17)</f>
        <v>24612.52</v>
      </c>
      <c r="F20" s="27">
        <f>SUM(F14-F17)</f>
        <v>25000</v>
      </c>
      <c r="G20" s="27">
        <f>SUM(G14-G17)</f>
        <v>33448.7</v>
      </c>
      <c r="H20" s="28">
        <f t="shared" si="0"/>
        <v>135.901159247408</v>
      </c>
      <c r="I20" s="28">
        <f t="shared" si="1"/>
        <v>133.7948</v>
      </c>
    </row>
    <row r="21" s="2" customFormat="1" ht="10.5" customHeight="1" spans="1:10">
      <c r="A21" s="37"/>
      <c r="B21" s="38"/>
      <c r="C21" s="38"/>
      <c r="D21" s="38"/>
      <c r="E21" s="38"/>
      <c r="F21" s="39"/>
      <c r="G21" s="39"/>
      <c r="H21" s="39"/>
      <c r="I21" s="39"/>
    </row>
    <row r="22" ht="18" customHeight="1" spans="1:10">
      <c r="A22" s="14" t="s">
        <v>28</v>
      </c>
      <c r="B22" s="16"/>
      <c r="C22" s="16"/>
      <c r="D22" s="16"/>
      <c r="E22" s="16"/>
      <c r="F22" s="16"/>
      <c r="G22" s="16"/>
      <c r="H22" s="16"/>
      <c r="I22" s="16"/>
    </row>
    <row r="23" ht="25.5" spans="1:10">
      <c r="A23" s="300" t="s">
        <v>13</v>
      </c>
      <c r="B23" s="18"/>
      <c r="C23" s="18"/>
      <c r="D23" s="19"/>
      <c r="E23" s="20" t="s">
        <v>14</v>
      </c>
      <c r="F23" s="20" t="s">
        <v>15</v>
      </c>
      <c r="G23" s="20" t="s">
        <v>16</v>
      </c>
      <c r="H23" s="20" t="s">
        <v>17</v>
      </c>
      <c r="I23" s="20" t="s">
        <v>18</v>
      </c>
    </row>
    <row r="24" spans="1:10">
      <c r="A24" s="40">
        <v>1</v>
      </c>
      <c r="B24" s="41"/>
      <c r="C24" s="41"/>
      <c r="D24" s="42"/>
      <c r="E24" s="24">
        <v>2</v>
      </c>
      <c r="F24" s="24">
        <v>3</v>
      </c>
      <c r="G24" s="24">
        <v>4</v>
      </c>
      <c r="H24" s="24" t="s">
        <v>19</v>
      </c>
      <c r="I24" s="24" t="s">
        <v>20</v>
      </c>
    </row>
    <row r="25" s="3" customFormat="1" ht="15.75" customHeight="1" spans="1:10">
      <c r="A25" s="43" t="s">
        <v>29</v>
      </c>
      <c r="B25" s="44"/>
      <c r="C25" s="44"/>
      <c r="D25" s="44"/>
      <c r="E25" s="45">
        <v>0</v>
      </c>
      <c r="F25" s="45">
        <v>0</v>
      </c>
      <c r="G25" s="45">
        <v>0</v>
      </c>
      <c r="H25" s="31">
        <f>IF(G25&gt;0,G25/E25*100,0)</f>
        <v>0</v>
      </c>
      <c r="I25" s="31">
        <f>IF(G25&gt;0,G25/F25*100,0)</f>
        <v>0</v>
      </c>
    </row>
    <row r="26" s="3" customFormat="1" spans="1:10">
      <c r="A26" s="43" t="s">
        <v>30</v>
      </c>
      <c r="B26" s="46"/>
      <c r="C26" s="46"/>
      <c r="D26" s="46"/>
      <c r="E26" s="45">
        <v>0</v>
      </c>
      <c r="F26" s="45">
        <v>0</v>
      </c>
      <c r="G26" s="45">
        <v>0</v>
      </c>
      <c r="H26" s="31">
        <f>IF(G26&gt;0,G26/E26*100,0)</f>
        <v>0</v>
      </c>
      <c r="I26" s="31">
        <f>IF(G26&gt;0,G26/F26*100,0)</f>
        <v>0</v>
      </c>
    </row>
    <row r="27" s="3" customFormat="1" ht="14.25" customHeight="1" spans="1:10">
      <c r="A27" s="304" t="s">
        <v>31</v>
      </c>
      <c r="B27" s="48"/>
      <c r="C27" s="48"/>
      <c r="D27" s="48"/>
      <c r="E27" s="49">
        <f>SUM(E25-E26)</f>
        <v>0</v>
      </c>
      <c r="F27" s="49">
        <f>SUM(F25-F26)</f>
        <v>0</v>
      </c>
      <c r="G27" s="49">
        <f>SUM(G25-G26)</f>
        <v>0</v>
      </c>
      <c r="H27" s="28">
        <f>IF(G27&gt;0,G27/E27*100,0)</f>
        <v>0</v>
      </c>
      <c r="I27" s="28">
        <f>IF(G27&gt;0,G27/F27*100,0)</f>
        <v>0</v>
      </c>
    </row>
    <row r="28" s="3" customFormat="1" customHeight="1" spans="1:10">
      <c r="A28" s="304" t="s">
        <v>32</v>
      </c>
      <c r="B28" s="50"/>
      <c r="C28" s="50"/>
      <c r="D28" s="50"/>
      <c r="E28" s="51">
        <f>SUM(E20+E27)</f>
        <v>24612.52</v>
      </c>
      <c r="F28" s="51">
        <f>SUM(F20+F27)</f>
        <v>25000</v>
      </c>
      <c r="G28" s="51">
        <f>SUM(G20+G27)</f>
        <v>33448.7</v>
      </c>
      <c r="H28" s="28">
        <f>IF(G28&gt;0,G28/E28*100,0)</f>
        <v>135.901159247408</v>
      </c>
      <c r="I28" s="28">
        <f>IF(G28&gt;0,G28/F28*100,0)</f>
        <v>133.7948</v>
      </c>
    </row>
    <row r="29" ht="11.25" customHeight="1" spans="1:10">
      <c r="A29" s="15"/>
      <c r="B29" s="52"/>
      <c r="C29" s="52"/>
      <c r="D29" s="52"/>
      <c r="E29" s="52"/>
      <c r="F29" s="53"/>
      <c r="G29" s="53"/>
      <c r="H29" s="53"/>
      <c r="I29" s="53"/>
    </row>
    <row r="30" ht="18" customHeight="1" spans="1:10">
      <c r="A30" s="14" t="s">
        <v>33</v>
      </c>
      <c r="B30" s="16"/>
      <c r="C30" s="16"/>
      <c r="D30" s="16"/>
      <c r="E30" s="16"/>
      <c r="F30" s="16"/>
      <c r="G30" s="16"/>
      <c r="H30" s="16"/>
      <c r="I30" s="16"/>
    </row>
    <row r="31" ht="25.5" spans="1:10">
      <c r="A31" s="300" t="s">
        <v>13</v>
      </c>
      <c r="B31" s="18"/>
      <c r="C31" s="18"/>
      <c r="D31" s="19"/>
      <c r="E31" s="20" t="s">
        <v>14</v>
      </c>
      <c r="F31" s="20" t="s">
        <v>15</v>
      </c>
      <c r="G31" s="20" t="s">
        <v>16</v>
      </c>
      <c r="H31" s="20" t="s">
        <v>17</v>
      </c>
      <c r="I31" s="20" t="s">
        <v>18</v>
      </c>
      <c r="J31" s="54"/>
    </row>
    <row r="32" spans="1:10">
      <c r="A32" s="40">
        <v>1</v>
      </c>
      <c r="B32" s="41"/>
      <c r="C32" s="41"/>
      <c r="D32" s="42"/>
      <c r="E32" s="24">
        <v>2</v>
      </c>
      <c r="F32" s="24">
        <v>3</v>
      </c>
      <c r="G32" s="24">
        <v>4</v>
      </c>
      <c r="H32" s="24" t="s">
        <v>19</v>
      </c>
      <c r="I32" s="24" t="s">
        <v>20</v>
      </c>
      <c r="J32" s="54"/>
    </row>
    <row r="33" ht="18.75" customHeight="1" spans="1:10">
      <c r="A33" s="55" t="s">
        <v>34</v>
      </c>
      <c r="B33" s="56"/>
      <c r="C33" s="56"/>
      <c r="D33" s="56"/>
      <c r="E33" s="57">
        <v>-23716.29</v>
      </c>
      <c r="F33" s="57">
        <v>-25000</v>
      </c>
      <c r="G33" s="57">
        <v>-31626.91</v>
      </c>
      <c r="H33" s="57">
        <v>0</v>
      </c>
      <c r="I33" s="57">
        <v>0</v>
      </c>
      <c r="J33" s="54"/>
    </row>
    <row r="34" ht="18.75" customHeight="1" spans="1:10">
      <c r="A34" s="58" t="s">
        <v>35</v>
      </c>
      <c r="B34" s="59"/>
      <c r="C34" s="59"/>
      <c r="D34" s="59"/>
      <c r="E34" s="60">
        <f>SUM(E28+E33)</f>
        <v>896.22999999996</v>
      </c>
      <c r="F34" s="60">
        <f>SUM(F28+F33)</f>
        <v>0</v>
      </c>
      <c r="G34" s="60">
        <f>SUM(G28+G33)</f>
        <v>1821.78999999998</v>
      </c>
      <c r="H34" s="28">
        <f>IF(G34&gt;0,G34/E34*100,0)</f>
        <v>203.272597435933</v>
      </c>
      <c r="I34" s="28">
        <v>0</v>
      </c>
      <c r="J34" s="54"/>
    </row>
    <row r="35" ht="30" customHeight="1" spans="1:10">
      <c r="A35" s="47" t="s">
        <v>36</v>
      </c>
      <c r="B35" s="50"/>
      <c r="C35" s="50"/>
      <c r="D35" s="50"/>
      <c r="E35" s="51">
        <f>SUM(E20+E27+E33-E34)</f>
        <v>0</v>
      </c>
      <c r="F35" s="51">
        <f>SUM(F20+F27+F33-F34)</f>
        <v>0</v>
      </c>
      <c r="G35" s="51">
        <f>SUM(G20+G27+G33-G34)</f>
        <v>0</v>
      </c>
      <c r="H35" s="28">
        <f>IF(G35&gt;0,G35/E35*100,0)</f>
        <v>0</v>
      </c>
      <c r="I35" s="28">
        <f>IF(G35&gt;0,G35/F35*100,0)</f>
        <v>0</v>
      </c>
      <c r="J35" s="54"/>
    </row>
    <row r="36" spans="1:10">
      <c r="A36" s="61"/>
      <c r="B36" s="62"/>
      <c r="C36" s="62"/>
      <c r="D36" s="62"/>
      <c r="E36" s="62"/>
      <c r="F36" s="63"/>
      <c r="G36" s="63"/>
      <c r="H36" s="63"/>
      <c r="I36" s="63"/>
    </row>
    <row r="37" ht="15.75" spans="1:10">
      <c r="A37" s="64" t="s">
        <v>37</v>
      </c>
      <c r="B37" s="64"/>
      <c r="C37" s="64"/>
      <c r="D37" s="64"/>
      <c r="E37" s="64"/>
      <c r="F37" s="64"/>
      <c r="G37" s="64"/>
      <c r="H37" s="64"/>
      <c r="I37" s="64"/>
      <c r="J37" s="64"/>
    </row>
    <row r="38" ht="25.5" spans="1:10">
      <c r="A38" s="300" t="s">
        <v>13</v>
      </c>
      <c r="B38" s="18"/>
      <c r="C38" s="18"/>
      <c r="D38" s="19"/>
      <c r="E38" s="20" t="s">
        <v>14</v>
      </c>
      <c r="F38" s="20" t="s">
        <v>15</v>
      </c>
      <c r="G38" s="20" t="s">
        <v>16</v>
      </c>
      <c r="H38" s="20" t="s">
        <v>17</v>
      </c>
      <c r="I38" s="20" t="s">
        <v>18</v>
      </c>
      <c r="J38" s="54"/>
    </row>
    <row r="39" customHeight="1" spans="1:10">
      <c r="A39" s="65" t="s">
        <v>38</v>
      </c>
      <c r="B39" s="66"/>
      <c r="C39" s="66"/>
      <c r="D39" s="67"/>
      <c r="E39" s="24">
        <v>2</v>
      </c>
      <c r="F39" s="24">
        <v>3</v>
      </c>
      <c r="G39" s="24">
        <v>4</v>
      </c>
      <c r="H39" s="24" t="s">
        <v>19</v>
      </c>
      <c r="I39" s="24" t="s">
        <v>20</v>
      </c>
      <c r="J39" s="54"/>
    </row>
    <row r="40" customHeight="1" spans="1:10">
      <c r="A40" s="65" t="s">
        <v>39</v>
      </c>
      <c r="B40" s="66"/>
      <c r="C40" s="66"/>
      <c r="D40" s="67"/>
      <c r="E40" s="68">
        <v>0</v>
      </c>
      <c r="F40" s="68">
        <v>0</v>
      </c>
      <c r="G40" s="68">
        <v>0</v>
      </c>
      <c r="H40" s="68">
        <v>0</v>
      </c>
      <c r="I40" s="68">
        <v>0</v>
      </c>
      <c r="J40" s="54"/>
    </row>
    <row r="41" customHeight="1" spans="1:10">
      <c r="A41" s="65" t="s">
        <v>40</v>
      </c>
      <c r="B41" s="66"/>
      <c r="C41" s="66"/>
      <c r="D41" s="67"/>
      <c r="E41" s="68">
        <v>0</v>
      </c>
      <c r="F41" s="68">
        <v>0</v>
      </c>
      <c r="G41" s="68">
        <v>0</v>
      </c>
      <c r="H41" s="68">
        <v>0</v>
      </c>
      <c r="I41" s="68">
        <v>0</v>
      </c>
      <c r="J41" s="54"/>
    </row>
    <row r="42" customHeight="1" spans="1:10">
      <c r="A42" s="304" t="s">
        <v>41</v>
      </c>
      <c r="B42" s="50"/>
      <c r="C42" s="50"/>
      <c r="D42" s="69"/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54"/>
    </row>
    <row r="43" spans="1:10">
      <c r="A43" s="61"/>
      <c r="B43" s="62"/>
      <c r="C43" s="62"/>
      <c r="D43" s="62"/>
      <c r="E43" s="62"/>
      <c r="F43" s="63"/>
      <c r="G43" s="63"/>
      <c r="H43" s="63"/>
      <c r="I43" s="63"/>
    </row>
    <row r="44" ht="15.75" spans="1:10">
      <c r="A44" s="14" t="s">
        <v>42</v>
      </c>
      <c r="B44" s="16"/>
      <c r="C44" s="16"/>
      <c r="D44" s="16"/>
      <c r="E44" s="16"/>
      <c r="F44" s="16"/>
      <c r="G44" s="16"/>
      <c r="H44" s="16"/>
      <c r="I44" s="16"/>
    </row>
    <row r="45" ht="15.75" spans="1:10">
      <c r="A45" s="14" t="s">
        <v>43</v>
      </c>
      <c r="B45" s="71"/>
      <c r="C45" s="71"/>
      <c r="D45" s="71"/>
      <c r="E45" s="71"/>
      <c r="F45" s="71"/>
      <c r="G45" s="71"/>
      <c r="H45" s="71"/>
      <c r="I45" s="71"/>
    </row>
    <row r="46" ht="27" customHeight="1" spans="1:10">
      <c r="A46" s="300" t="s">
        <v>13</v>
      </c>
      <c r="B46" s="18"/>
      <c r="C46" s="18"/>
      <c r="D46" s="19"/>
      <c r="E46" s="20" t="s">
        <v>14</v>
      </c>
      <c r="F46" s="20" t="s">
        <v>15</v>
      </c>
      <c r="G46" s="20" t="s">
        <v>16</v>
      </c>
      <c r="H46" s="20" t="s">
        <v>17</v>
      </c>
      <c r="I46" s="20" t="s">
        <v>18</v>
      </c>
    </row>
    <row r="47" spans="1:10">
      <c r="A47" s="40">
        <v>1</v>
      </c>
      <c r="B47" s="41"/>
      <c r="C47" s="41"/>
      <c r="D47" s="42"/>
      <c r="E47" s="24">
        <v>2</v>
      </c>
      <c r="F47" s="24">
        <v>3</v>
      </c>
      <c r="G47" s="24">
        <v>4</v>
      </c>
      <c r="H47" s="24" t="s">
        <v>19</v>
      </c>
      <c r="I47" s="24" t="s">
        <v>20</v>
      </c>
    </row>
    <row r="48" ht="15.75" spans="1:10">
      <c r="A48" s="72">
        <v>6</v>
      </c>
      <c r="B48" s="73"/>
      <c r="C48" s="73"/>
      <c r="D48" s="74" t="s">
        <v>44</v>
      </c>
      <c r="E48" s="75">
        <f>SUM(E49+E57+E61+E68+E74)</f>
        <v>256492.5</v>
      </c>
      <c r="F48" s="75">
        <f>SUM(F49+F57+F61+F68+F74)</f>
        <v>555000</v>
      </c>
      <c r="G48" s="75">
        <f>SUM(G49+G57+G61+G68+G74)</f>
        <v>266698.21</v>
      </c>
      <c r="H48" s="76">
        <f t="shared" ref="H48:H56" si="8">IF(G48&gt;0,G48/E48*100,0)</f>
        <v>103.978950651579</v>
      </c>
      <c r="I48" s="76">
        <f t="shared" ref="I48:I56" si="9">IF(G48&gt;0,G48/F48*100,0)</f>
        <v>48.0537315315315</v>
      </c>
    </row>
    <row r="49" s="4" customFormat="1" ht="30" spans="1:9">
      <c r="A49" s="77"/>
      <c r="B49" s="78">
        <v>63</v>
      </c>
      <c r="C49" s="78"/>
      <c r="D49" s="79" t="s">
        <v>45</v>
      </c>
      <c r="E49" s="80">
        <f>SUM(E50+E52+E54)</f>
        <v>16410.67</v>
      </c>
      <c r="F49" s="80">
        <f>SUM(F50+F52+F54)</f>
        <v>30000</v>
      </c>
      <c r="G49" s="80">
        <f>SUM(G50+G52+G54)</f>
        <v>22138.2</v>
      </c>
      <c r="H49" s="81">
        <f t="shared" si="8"/>
        <v>134.901256316774</v>
      </c>
      <c r="I49" s="81">
        <f t="shared" si="9"/>
        <v>73.794</v>
      </c>
    </row>
    <row r="50" s="4" customFormat="1" spans="1:9">
      <c r="A50" s="77"/>
      <c r="B50" s="82">
        <v>633</v>
      </c>
      <c r="C50" s="82">
        <v>6331</v>
      </c>
      <c r="D50" s="83" t="s">
        <v>46</v>
      </c>
      <c r="E50" s="84">
        <f>SUM(E51)</f>
        <v>0</v>
      </c>
      <c r="F50" s="84">
        <f>SUM(F51)</f>
        <v>0</v>
      </c>
      <c r="G50" s="84">
        <f>SUM(G51)</f>
        <v>0</v>
      </c>
      <c r="H50" s="85">
        <f t="shared" si="8"/>
        <v>0</v>
      </c>
      <c r="I50" s="85">
        <f t="shared" si="9"/>
        <v>0</v>
      </c>
    </row>
    <row r="51" s="4" customFormat="1" spans="1:9">
      <c r="A51" s="77"/>
      <c r="B51" s="86"/>
      <c r="C51" s="87">
        <v>63312</v>
      </c>
      <c r="D51" s="88" t="s">
        <v>47</v>
      </c>
      <c r="E51" s="89">
        <v>0</v>
      </c>
      <c r="F51" s="89">
        <v>0</v>
      </c>
      <c r="G51" s="89">
        <v>0</v>
      </c>
      <c r="H51" s="90">
        <f t="shared" si="8"/>
        <v>0</v>
      </c>
      <c r="I51" s="90">
        <f t="shared" si="9"/>
        <v>0</v>
      </c>
    </row>
    <row r="52" s="4" customFormat="1" spans="1:9">
      <c r="A52" s="77"/>
      <c r="B52" s="82">
        <v>634</v>
      </c>
      <c r="C52" s="82">
        <v>6341</v>
      </c>
      <c r="D52" s="83" t="s">
        <v>48</v>
      </c>
      <c r="E52" s="84">
        <f>SUM(E53)</f>
        <v>0</v>
      </c>
      <c r="F52" s="84">
        <f>SUM(F53)</f>
        <v>0</v>
      </c>
      <c r="G52" s="84">
        <f>SUM(G53)</f>
        <v>0</v>
      </c>
      <c r="H52" s="85">
        <f t="shared" si="8"/>
        <v>0</v>
      </c>
      <c r="I52" s="85">
        <f t="shared" si="9"/>
        <v>0</v>
      </c>
    </row>
    <row r="53" spans="1:9">
      <c r="A53" s="91"/>
      <c r="B53" s="87"/>
      <c r="C53" s="87">
        <v>63414</v>
      </c>
      <c r="D53" s="88" t="s">
        <v>49</v>
      </c>
      <c r="E53" s="89">
        <v>0</v>
      </c>
      <c r="F53" s="89">
        <v>0</v>
      </c>
      <c r="G53" s="89">
        <v>0</v>
      </c>
      <c r="H53" s="90">
        <f t="shared" si="8"/>
        <v>0</v>
      </c>
      <c r="I53" s="90">
        <f t="shared" si="9"/>
        <v>0</v>
      </c>
    </row>
    <row r="54" s="4" customFormat="1" spans="1:9">
      <c r="A54" s="77"/>
      <c r="B54" s="82">
        <v>636</v>
      </c>
      <c r="C54" s="82">
        <v>6361</v>
      </c>
      <c r="D54" s="83" t="s">
        <v>50</v>
      </c>
      <c r="E54" s="84">
        <f>SUM(E55)</f>
        <v>16410.67</v>
      </c>
      <c r="F54" s="84">
        <f>SUM(F55)</f>
        <v>30000</v>
      </c>
      <c r="G54" s="84">
        <f>SUM(G55)</f>
        <v>22138.2</v>
      </c>
      <c r="H54" s="85">
        <f t="shared" si="8"/>
        <v>134.901256316774</v>
      </c>
      <c r="I54" s="85">
        <f t="shared" si="9"/>
        <v>73.794</v>
      </c>
    </row>
    <row r="55" s="4" customFormat="1" ht="17.25" customHeight="1" spans="1:9">
      <c r="A55" s="77"/>
      <c r="B55" s="87"/>
      <c r="C55" s="87">
        <v>63613</v>
      </c>
      <c r="D55" s="87" t="s">
        <v>51</v>
      </c>
      <c r="E55" s="92">
        <v>16410.67</v>
      </c>
      <c r="F55" s="92">
        <v>30000</v>
      </c>
      <c r="G55" s="92">
        <v>22138.2</v>
      </c>
      <c r="H55" s="90">
        <f t="shared" si="8"/>
        <v>134.901256316774</v>
      </c>
      <c r="I55" s="90">
        <f t="shared" si="9"/>
        <v>73.794</v>
      </c>
    </row>
    <row r="56" s="5" customFormat="1" ht="13.5" spans="1:9">
      <c r="A56" s="93"/>
      <c r="B56" s="94"/>
      <c r="C56" s="95">
        <v>52</v>
      </c>
      <c r="D56" s="305" t="s">
        <v>52</v>
      </c>
      <c r="E56" s="96">
        <f>SUM(E49)</f>
        <v>16410.67</v>
      </c>
      <c r="F56" s="96">
        <f>SUM(F49)</f>
        <v>30000</v>
      </c>
      <c r="G56" s="96">
        <f>SUM(G49)</f>
        <v>22138.2</v>
      </c>
      <c r="H56" s="97">
        <f t="shared" si="8"/>
        <v>134.901256316774</v>
      </c>
      <c r="I56" s="97">
        <f t="shared" si="9"/>
        <v>73.794</v>
      </c>
    </row>
    <row r="57" s="4" customFormat="1" spans="1:9">
      <c r="A57" s="98"/>
      <c r="B57" s="99">
        <v>64</v>
      </c>
      <c r="C57" s="99"/>
      <c r="D57" s="306" t="s">
        <v>53</v>
      </c>
      <c r="E57" s="80">
        <f>SUM(E59)</f>
        <v>0</v>
      </c>
      <c r="F57" s="80">
        <f>SUM(F59)</f>
        <v>0</v>
      </c>
      <c r="G57" s="80">
        <f>SUM(G59)</f>
        <v>0.01</v>
      </c>
      <c r="H57" s="101">
        <v>0</v>
      </c>
      <c r="I57" s="101">
        <v>0</v>
      </c>
    </row>
    <row r="58" ht="13.5" customHeight="1" spans="1:9">
      <c r="A58" s="102"/>
      <c r="B58" s="103">
        <v>641</v>
      </c>
      <c r="C58" s="103">
        <v>6413</v>
      </c>
      <c r="D58" s="307" t="s">
        <v>54</v>
      </c>
      <c r="E58" s="84">
        <f>SUM(E59)</f>
        <v>0</v>
      </c>
      <c r="F58" s="84">
        <f>SUM(F59)</f>
        <v>0</v>
      </c>
      <c r="G58" s="84">
        <f>SUM(G59)</f>
        <v>0.01</v>
      </c>
      <c r="H58" s="85">
        <v>0</v>
      </c>
      <c r="I58" s="85">
        <v>0</v>
      </c>
    </row>
    <row r="59" ht="13.5" customHeight="1" spans="1:9">
      <c r="A59" s="102"/>
      <c r="B59" s="104"/>
      <c r="C59" s="104">
        <v>64132</v>
      </c>
      <c r="D59" s="308" t="s">
        <v>55</v>
      </c>
      <c r="E59" s="89">
        <v>0</v>
      </c>
      <c r="F59" s="89">
        <v>0</v>
      </c>
      <c r="G59" s="89">
        <v>0.01</v>
      </c>
      <c r="H59" s="90">
        <v>0</v>
      </c>
      <c r="I59" s="90">
        <v>0</v>
      </c>
    </row>
    <row r="60" s="5" customFormat="1" ht="13.5" spans="1:9">
      <c r="A60" s="93"/>
      <c r="B60" s="94"/>
      <c r="C60" s="95">
        <v>11</v>
      </c>
      <c r="D60" s="305" t="s">
        <v>56</v>
      </c>
      <c r="E60" s="96">
        <f>SUM(E57)</f>
        <v>0</v>
      </c>
      <c r="F60" s="96">
        <f>SUM(F57)</f>
        <v>0</v>
      </c>
      <c r="G60" s="96">
        <f>SUM(G57)</f>
        <v>0.01</v>
      </c>
      <c r="H60" s="96">
        <v>0</v>
      </c>
      <c r="I60" s="96">
        <v>0</v>
      </c>
    </row>
    <row r="61" s="4" customFormat="1" ht="30" spans="1:9">
      <c r="A61" s="98"/>
      <c r="B61" s="99">
        <v>65</v>
      </c>
      <c r="C61" s="99"/>
      <c r="D61" s="309" t="s">
        <v>57</v>
      </c>
      <c r="E61" s="80">
        <f>SUM(E62)</f>
        <v>59748.79</v>
      </c>
      <c r="F61" s="80">
        <f>SUM(F62)</f>
        <v>115000</v>
      </c>
      <c r="G61" s="80">
        <f>SUM(G62)</f>
        <v>61483</v>
      </c>
      <c r="H61" s="31">
        <f t="shared" ref="H61:H85" si="10">IF(G61&gt;0,G61/E61*100,0)</f>
        <v>102.902502293352</v>
      </c>
      <c r="I61" s="31">
        <f t="shared" ref="I61:I85" si="11">IF(G61&gt;0,G61/F61*100,0)</f>
        <v>53.4634782608696</v>
      </c>
    </row>
    <row r="62" spans="1:9">
      <c r="A62" s="102"/>
      <c r="B62" s="105">
        <v>652</v>
      </c>
      <c r="C62" s="105">
        <v>6526</v>
      </c>
      <c r="D62" s="310" t="s">
        <v>58</v>
      </c>
      <c r="E62" s="106">
        <f>SUM(E63:E65)</f>
        <v>59748.79</v>
      </c>
      <c r="F62" s="106">
        <f>SUM(F63:F65)</f>
        <v>115000</v>
      </c>
      <c r="G62" s="106">
        <f>SUM(G63:G65)</f>
        <v>61483</v>
      </c>
      <c r="H62" s="107">
        <f t="shared" si="10"/>
        <v>102.902502293352</v>
      </c>
      <c r="I62" s="107">
        <f t="shared" si="11"/>
        <v>53.4634782608696</v>
      </c>
    </row>
    <row r="63" spans="1:9">
      <c r="A63" s="102"/>
      <c r="B63" s="104"/>
      <c r="C63" s="104">
        <v>65264</v>
      </c>
      <c r="D63" s="308" t="s">
        <v>59</v>
      </c>
      <c r="E63" s="89">
        <v>59748.79</v>
      </c>
      <c r="F63" s="89">
        <v>115000</v>
      </c>
      <c r="G63" s="89">
        <v>61483</v>
      </c>
      <c r="H63" s="90">
        <f t="shared" si="10"/>
        <v>102.902502293352</v>
      </c>
      <c r="I63" s="90">
        <f t="shared" si="11"/>
        <v>53.4634782608696</v>
      </c>
    </row>
    <row r="64" spans="1:9">
      <c r="A64" s="102"/>
      <c r="B64" s="104"/>
      <c r="C64" s="104">
        <v>65267</v>
      </c>
      <c r="D64" s="308" t="s">
        <v>60</v>
      </c>
      <c r="E64" s="89">
        <v>0</v>
      </c>
      <c r="F64" s="89">
        <v>0</v>
      </c>
      <c r="G64" s="89">
        <v>0</v>
      </c>
      <c r="H64" s="90">
        <v>0</v>
      </c>
      <c r="I64" s="90">
        <v>0</v>
      </c>
    </row>
    <row r="65" spans="1:9">
      <c r="A65" s="102"/>
      <c r="B65" s="104"/>
      <c r="C65" s="104"/>
      <c r="D65" s="104"/>
      <c r="E65" s="89">
        <v>0</v>
      </c>
      <c r="F65" s="89">
        <v>0</v>
      </c>
      <c r="G65" s="89">
        <v>0</v>
      </c>
      <c r="H65" s="90">
        <v>0</v>
      </c>
      <c r="I65" s="90">
        <f t="shared" si="11"/>
        <v>0</v>
      </c>
    </row>
    <row r="66" s="5" customFormat="1" ht="12.75" spans="1:9">
      <c r="A66" s="93"/>
      <c r="B66" s="108"/>
      <c r="C66" s="109">
        <v>43</v>
      </c>
      <c r="D66" s="311" t="s">
        <v>61</v>
      </c>
      <c r="E66" s="111">
        <f>SUM(E63)</f>
        <v>59748.79</v>
      </c>
      <c r="F66" s="111">
        <f>SUM(F63+F65)</f>
        <v>115000</v>
      </c>
      <c r="G66" s="111">
        <f>SUM(G63+G65)</f>
        <v>61483</v>
      </c>
      <c r="H66" s="112">
        <f t="shared" si="10"/>
        <v>102.902502293352</v>
      </c>
      <c r="I66" s="112">
        <f t="shared" si="11"/>
        <v>53.4634782608696</v>
      </c>
    </row>
    <row r="67" s="5" customFormat="1" ht="13.5" spans="1:9">
      <c r="A67" s="93"/>
      <c r="B67" s="94"/>
      <c r="C67" s="95">
        <v>71</v>
      </c>
      <c r="D67" s="312" t="s">
        <v>62</v>
      </c>
      <c r="E67" s="114">
        <f t="shared" ref="E67" si="12">SUM(E65)</f>
        <v>0</v>
      </c>
      <c r="F67" s="114">
        <f>SUM(F64)</f>
        <v>0</v>
      </c>
      <c r="G67" s="114">
        <f>SUM(G64)</f>
        <v>0</v>
      </c>
      <c r="H67" s="97">
        <f t="shared" si="10"/>
        <v>0</v>
      </c>
      <c r="I67" s="97">
        <f t="shared" si="11"/>
        <v>0</v>
      </c>
    </row>
    <row r="68" s="4" customFormat="1" spans="1:9">
      <c r="A68" s="98"/>
      <c r="B68" s="99">
        <v>66</v>
      </c>
      <c r="C68" s="99"/>
      <c r="D68" s="309" t="s">
        <v>63</v>
      </c>
      <c r="E68" s="80">
        <f>SUM(E69)</f>
        <v>0</v>
      </c>
      <c r="F68" s="80">
        <f>SUM(F73)</f>
        <v>1000</v>
      </c>
      <c r="G68" s="80">
        <f>SUM(G73)</f>
        <v>0</v>
      </c>
      <c r="H68" s="101">
        <f t="shared" si="10"/>
        <v>0</v>
      </c>
      <c r="I68" s="101">
        <f t="shared" si="11"/>
        <v>0</v>
      </c>
    </row>
    <row r="69" spans="1:9">
      <c r="A69" s="102"/>
      <c r="B69" s="105">
        <v>663</v>
      </c>
      <c r="C69" s="105">
        <v>6631</v>
      </c>
      <c r="D69" s="313" t="s">
        <v>64</v>
      </c>
      <c r="E69" s="106">
        <f>SUM(E70:E72)</f>
        <v>0</v>
      </c>
      <c r="F69" s="106">
        <f>SUM(F70:F72)</f>
        <v>1000</v>
      </c>
      <c r="G69" s="106">
        <f>SUM(G70:G72)</f>
        <v>0</v>
      </c>
      <c r="H69" s="107">
        <f t="shared" si="10"/>
        <v>0</v>
      </c>
      <c r="I69" s="107">
        <f t="shared" si="11"/>
        <v>0</v>
      </c>
    </row>
    <row r="70" spans="1:9">
      <c r="A70" s="102"/>
      <c r="B70" s="104"/>
      <c r="C70" s="104">
        <v>66311</v>
      </c>
      <c r="D70" s="314" t="s">
        <v>65</v>
      </c>
      <c r="E70" s="89">
        <v>0</v>
      </c>
      <c r="F70" s="89">
        <v>1000</v>
      </c>
      <c r="G70" s="89">
        <v>0</v>
      </c>
      <c r="H70" s="90">
        <f t="shared" si="10"/>
        <v>0</v>
      </c>
      <c r="I70" s="90">
        <f t="shared" si="11"/>
        <v>0</v>
      </c>
    </row>
    <row r="71" spans="1:9">
      <c r="A71" s="102"/>
      <c r="B71" s="104"/>
      <c r="C71" s="104">
        <v>66312</v>
      </c>
      <c r="D71" s="314" t="s">
        <v>66</v>
      </c>
      <c r="E71" s="89">
        <v>0</v>
      </c>
      <c r="F71" s="89">
        <v>0</v>
      </c>
      <c r="G71" s="89">
        <v>0</v>
      </c>
      <c r="H71" s="90">
        <f t="shared" si="10"/>
        <v>0</v>
      </c>
      <c r="I71" s="90">
        <f t="shared" si="11"/>
        <v>0</v>
      </c>
    </row>
    <row r="72" spans="1:9">
      <c r="A72" s="102"/>
      <c r="B72" s="104"/>
      <c r="C72" s="104">
        <v>66313</v>
      </c>
      <c r="D72" s="314" t="s">
        <v>67</v>
      </c>
      <c r="E72" s="89">
        <v>0</v>
      </c>
      <c r="F72" s="89">
        <v>0</v>
      </c>
      <c r="G72" s="89">
        <v>0</v>
      </c>
      <c r="H72" s="90">
        <f t="shared" si="10"/>
        <v>0</v>
      </c>
      <c r="I72" s="90">
        <f t="shared" si="11"/>
        <v>0</v>
      </c>
    </row>
    <row r="73" s="5" customFormat="1" ht="13.5" spans="1:9">
      <c r="A73" s="93"/>
      <c r="B73" s="95"/>
      <c r="C73" s="95">
        <v>61</v>
      </c>
      <c r="D73" s="312" t="s">
        <v>68</v>
      </c>
      <c r="E73" s="96">
        <f>SUM(E69)</f>
        <v>0</v>
      </c>
      <c r="F73" s="96">
        <f>SUM(F69)</f>
        <v>1000</v>
      </c>
      <c r="G73" s="96">
        <f>SUM(G69)</f>
        <v>0</v>
      </c>
      <c r="H73" s="97">
        <f t="shared" si="10"/>
        <v>0</v>
      </c>
      <c r="I73" s="97">
        <f t="shared" si="11"/>
        <v>0</v>
      </c>
    </row>
    <row r="74" s="4" customFormat="1" ht="30" spans="1:9">
      <c r="A74" s="98"/>
      <c r="B74" s="99">
        <v>67</v>
      </c>
      <c r="C74" s="116"/>
      <c r="D74" s="79" t="s">
        <v>69</v>
      </c>
      <c r="E74" s="80">
        <f>SUM(E75+E81)</f>
        <v>180333.04</v>
      </c>
      <c r="F74" s="80">
        <f>SUM(F75+F81)</f>
        <v>409000</v>
      </c>
      <c r="G74" s="80">
        <f>SUM(G75+G81)</f>
        <v>183077</v>
      </c>
      <c r="H74" s="101">
        <f t="shared" si="10"/>
        <v>101.521606911301</v>
      </c>
      <c r="I74" s="101">
        <f t="shared" si="11"/>
        <v>44.7621026894866</v>
      </c>
    </row>
    <row r="75" ht="27" customHeight="1" spans="1:9">
      <c r="A75" s="102"/>
      <c r="B75" s="103">
        <v>671</v>
      </c>
      <c r="C75" s="103"/>
      <c r="D75" s="82" t="s">
        <v>70</v>
      </c>
      <c r="E75" s="84">
        <f>SUM(E76+E79)</f>
        <v>180333.04</v>
      </c>
      <c r="F75" s="84">
        <f>SUM(F76+F79)</f>
        <v>409000</v>
      </c>
      <c r="G75" s="84">
        <f>SUM(G76+G79)</f>
        <v>183077</v>
      </c>
      <c r="H75" s="85">
        <f t="shared" si="10"/>
        <v>101.521606911301</v>
      </c>
      <c r="I75" s="85">
        <f t="shared" si="11"/>
        <v>44.7621026894866</v>
      </c>
    </row>
    <row r="76" ht="27" customHeight="1" spans="1:9">
      <c r="A76" s="102"/>
      <c r="B76" s="103"/>
      <c r="C76" s="103">
        <v>6711</v>
      </c>
      <c r="D76" s="82" t="s">
        <v>71</v>
      </c>
      <c r="E76" s="84">
        <f>SUM(E77:E78)</f>
        <v>180333.04</v>
      </c>
      <c r="F76" s="84">
        <f>SUM(F77:F78)</f>
        <v>408000</v>
      </c>
      <c r="G76" s="84">
        <f>SUM(G77:G78)</f>
        <v>183077</v>
      </c>
      <c r="H76" s="85">
        <f t="shared" si="10"/>
        <v>101.521606911301</v>
      </c>
      <c r="I76" s="85">
        <f t="shared" si="11"/>
        <v>44.8718137254902</v>
      </c>
    </row>
    <row r="77" customHeight="1" spans="1:9">
      <c r="A77" s="102"/>
      <c r="B77" s="104"/>
      <c r="C77" s="104">
        <v>67111</v>
      </c>
      <c r="D77" s="87" t="s">
        <v>71</v>
      </c>
      <c r="E77" s="89">
        <v>117813.04</v>
      </c>
      <c r="F77" s="89">
        <v>283000</v>
      </c>
      <c r="G77" s="89">
        <v>126379</v>
      </c>
      <c r="H77" s="90">
        <f t="shared" si="10"/>
        <v>107.270808053166</v>
      </c>
      <c r="I77" s="90">
        <f t="shared" si="11"/>
        <v>44.656890459364</v>
      </c>
    </row>
    <row r="78" customHeight="1" spans="1:9">
      <c r="A78" s="102"/>
      <c r="B78" s="104"/>
      <c r="C78" s="104">
        <v>67112</v>
      </c>
      <c r="D78" s="87" t="s">
        <v>72</v>
      </c>
      <c r="E78" s="89">
        <v>62520</v>
      </c>
      <c r="F78" s="89">
        <v>125000</v>
      </c>
      <c r="G78" s="89">
        <v>56698</v>
      </c>
      <c r="H78" s="90">
        <f t="shared" si="10"/>
        <v>90.6877799104287</v>
      </c>
      <c r="I78" s="90">
        <f t="shared" si="11"/>
        <v>45.3584</v>
      </c>
    </row>
    <row r="79" s="4" customFormat="1" ht="26.25" customHeight="1" spans="1:9">
      <c r="A79" s="98"/>
      <c r="B79" s="103"/>
      <c r="C79" s="103">
        <v>6712</v>
      </c>
      <c r="D79" s="82" t="s">
        <v>73</v>
      </c>
      <c r="E79" s="84">
        <f>SUM(E80)</f>
        <v>0</v>
      </c>
      <c r="F79" s="84">
        <f>SUM(F80)</f>
        <v>1000</v>
      </c>
      <c r="G79" s="84">
        <f>SUM(G80)</f>
        <v>0</v>
      </c>
      <c r="H79" s="85">
        <f t="shared" si="10"/>
        <v>0</v>
      </c>
      <c r="I79" s="85">
        <f t="shared" si="11"/>
        <v>0</v>
      </c>
    </row>
    <row r="80" customHeight="1" spans="1:9">
      <c r="A80" s="102"/>
      <c r="B80" s="104"/>
      <c r="C80" s="104">
        <v>67121</v>
      </c>
      <c r="D80" s="87" t="s">
        <v>74</v>
      </c>
      <c r="E80" s="89">
        <v>0</v>
      </c>
      <c r="F80" s="89">
        <v>1000</v>
      </c>
      <c r="G80" s="89">
        <v>0</v>
      </c>
      <c r="H80" s="90">
        <f t="shared" si="10"/>
        <v>0</v>
      </c>
      <c r="I80" s="90">
        <f t="shared" si="11"/>
        <v>0</v>
      </c>
    </row>
    <row r="81" s="4" customFormat="1" customHeight="1" spans="1:9">
      <c r="A81" s="98"/>
      <c r="B81" s="103">
        <v>673</v>
      </c>
      <c r="C81" s="103">
        <v>6731</v>
      </c>
      <c r="D81" s="82" t="s">
        <v>75</v>
      </c>
      <c r="E81" s="84">
        <f>SUM(E82)</f>
        <v>0</v>
      </c>
      <c r="F81" s="84">
        <f>SUM(F82)</f>
        <v>0</v>
      </c>
      <c r="G81" s="84">
        <f>SUM(G82)</f>
        <v>0</v>
      </c>
      <c r="H81" s="85">
        <f t="shared" si="10"/>
        <v>0</v>
      </c>
      <c r="I81" s="85">
        <f t="shared" si="11"/>
        <v>0</v>
      </c>
    </row>
    <row r="82" customHeight="1" spans="1:9">
      <c r="A82" s="102"/>
      <c r="B82" s="104"/>
      <c r="C82" s="104">
        <v>67311</v>
      </c>
      <c r="D82" s="87" t="s">
        <v>75</v>
      </c>
      <c r="E82" s="89">
        <v>0</v>
      </c>
      <c r="F82" s="89">
        <v>0</v>
      </c>
      <c r="G82" s="89">
        <v>0</v>
      </c>
      <c r="H82" s="90">
        <f t="shared" si="10"/>
        <v>0</v>
      </c>
      <c r="I82" s="90">
        <f t="shared" si="11"/>
        <v>0</v>
      </c>
    </row>
    <row r="83" s="4" customFormat="1" ht="13.5" customHeight="1" spans="1:9">
      <c r="A83" s="117"/>
      <c r="B83" s="118"/>
      <c r="C83" s="109">
        <v>11</v>
      </c>
      <c r="D83" s="311" t="s">
        <v>76</v>
      </c>
      <c r="E83" s="111">
        <f>SUM(E81)</f>
        <v>0</v>
      </c>
      <c r="F83" s="111">
        <f>SUM(F81)</f>
        <v>0</v>
      </c>
      <c r="G83" s="111">
        <f>SUM(G81)</f>
        <v>0</v>
      </c>
      <c r="H83" s="112">
        <f t="shared" si="10"/>
        <v>0</v>
      </c>
      <c r="I83" s="112">
        <f t="shared" si="11"/>
        <v>0</v>
      </c>
    </row>
    <row r="84" s="4" customFormat="1" ht="13.5" customHeight="1" spans="1:9">
      <c r="A84" s="117"/>
      <c r="B84" s="118"/>
      <c r="C84" s="109">
        <v>52</v>
      </c>
      <c r="D84" s="311" t="s">
        <v>77</v>
      </c>
      <c r="E84" s="111">
        <f>SUM(E78)</f>
        <v>62520</v>
      </c>
      <c r="F84" s="111">
        <f>SUM(F78)</f>
        <v>125000</v>
      </c>
      <c r="G84" s="111">
        <f>SUM(G78)</f>
        <v>56698</v>
      </c>
      <c r="H84" s="112">
        <f t="shared" si="10"/>
        <v>90.6877799104287</v>
      </c>
      <c r="I84" s="112">
        <f t="shared" si="11"/>
        <v>45.3584</v>
      </c>
    </row>
    <row r="85" s="6" customFormat="1" ht="12.75" spans="1:9">
      <c r="A85" s="117"/>
      <c r="B85" s="118"/>
      <c r="C85" s="109">
        <v>11</v>
      </c>
      <c r="D85" s="311" t="s">
        <v>78</v>
      </c>
      <c r="E85" s="111">
        <f>SUM(E77+E80)</f>
        <v>117813.04</v>
      </c>
      <c r="F85" s="111">
        <f>SUM(F77+F80)</f>
        <v>284000</v>
      </c>
      <c r="G85" s="111">
        <f>SUM(G77+G80)</f>
        <v>126379</v>
      </c>
      <c r="H85" s="112">
        <f t="shared" si="10"/>
        <v>107.270808053166</v>
      </c>
      <c r="I85" s="112">
        <f t="shared" si="11"/>
        <v>44.4996478873239</v>
      </c>
    </row>
    <row r="87" ht="15.75" spans="1:9">
      <c r="A87" s="14" t="s">
        <v>79</v>
      </c>
      <c r="B87" s="71"/>
      <c r="C87" s="71"/>
      <c r="D87" s="71"/>
      <c r="E87" s="71"/>
      <c r="F87" s="71"/>
      <c r="G87" s="71"/>
      <c r="H87" s="71"/>
      <c r="I87" s="71"/>
    </row>
    <row r="88" ht="25.5" spans="1:9">
      <c r="A88" s="300" t="s">
        <v>13</v>
      </c>
      <c r="B88" s="18"/>
      <c r="C88" s="18"/>
      <c r="D88" s="19"/>
      <c r="E88" s="20" t="s">
        <v>14</v>
      </c>
      <c r="F88" s="20" t="s">
        <v>15</v>
      </c>
      <c r="G88" s="20" t="s">
        <v>16</v>
      </c>
      <c r="H88" s="20" t="s">
        <v>17</v>
      </c>
      <c r="I88" s="20" t="s">
        <v>18</v>
      </c>
    </row>
    <row r="89" spans="1:9">
      <c r="A89" s="40">
        <v>1</v>
      </c>
      <c r="B89" s="41"/>
      <c r="C89" s="41"/>
      <c r="D89" s="42"/>
      <c r="E89" s="24">
        <v>2</v>
      </c>
      <c r="F89" s="24">
        <v>3</v>
      </c>
      <c r="G89" s="24">
        <v>4</v>
      </c>
      <c r="H89" s="24" t="s">
        <v>19</v>
      </c>
      <c r="I89" s="24" t="s">
        <v>20</v>
      </c>
    </row>
    <row r="90" s="2" customFormat="1" ht="16.5" spans="1:9">
      <c r="A90" s="119"/>
      <c r="B90" s="120"/>
      <c r="C90" s="120"/>
      <c r="D90" s="121" t="s">
        <v>80</v>
      </c>
      <c r="E90" s="122">
        <f>SUM(E91+E140)</f>
        <v>231879.98</v>
      </c>
      <c r="F90" s="122">
        <f>SUM(F91+F140)</f>
        <v>530000</v>
      </c>
      <c r="G90" s="122">
        <f>SUM(G91+G140)</f>
        <v>233249.51</v>
      </c>
      <c r="H90" s="123">
        <f t="shared" ref="H90:H102" si="13">IF(G90&gt;0,G90/E90*100,0)</f>
        <v>100.590620199294</v>
      </c>
      <c r="I90" s="123">
        <f t="shared" ref="I90:I121" si="14">IF(G90&gt;0,G90/F90*100,0)</f>
        <v>44.009341509434</v>
      </c>
    </row>
    <row r="91" spans="1:9">
      <c r="A91" s="124">
        <v>3</v>
      </c>
      <c r="B91" s="79"/>
      <c r="C91" s="79"/>
      <c r="D91" s="124" t="s">
        <v>81</v>
      </c>
      <c r="E91" s="125">
        <f>SUM(E92+E101+E136)</f>
        <v>231879.98</v>
      </c>
      <c r="F91" s="125">
        <f>SUM(F92+F101+F136)</f>
        <v>529000</v>
      </c>
      <c r="G91" s="125">
        <f>SUM(G92+G101+G136)</f>
        <v>233249.51</v>
      </c>
      <c r="H91" s="101">
        <f t="shared" si="13"/>
        <v>100.590620199294</v>
      </c>
      <c r="I91" s="101">
        <f t="shared" si="14"/>
        <v>44.0925349716446</v>
      </c>
    </row>
    <row r="92" s="4" customFormat="1" spans="1:9">
      <c r="A92" s="77"/>
      <c r="B92" s="77">
        <v>31</v>
      </c>
      <c r="C92" s="77"/>
      <c r="D92" s="77" t="s">
        <v>82</v>
      </c>
      <c r="E92" s="126">
        <f>SUM(E96:E100)</f>
        <v>188036.01</v>
      </c>
      <c r="F92" s="126">
        <f>SUM(F96:F100)</f>
        <v>425940</v>
      </c>
      <c r="G92" s="126">
        <f>SUM(G96:G100)</f>
        <v>189226.97</v>
      </c>
      <c r="H92" s="45">
        <f t="shared" si="13"/>
        <v>100.63336804477</v>
      </c>
      <c r="I92" s="45">
        <f t="shared" si="14"/>
        <v>44.4257336714091</v>
      </c>
    </row>
    <row r="93" spans="1:9">
      <c r="A93" s="91"/>
      <c r="B93" s="91">
        <v>311</v>
      </c>
      <c r="C93" s="91">
        <v>3111</v>
      </c>
      <c r="D93" s="91" t="s">
        <v>83</v>
      </c>
      <c r="E93" s="127">
        <f>SUM(E208+E364)</f>
        <v>169280.79</v>
      </c>
      <c r="F93" s="127">
        <f>SUM(F208+F364)</f>
        <v>380000</v>
      </c>
      <c r="G93" s="127">
        <f>SUM(G208+G364)</f>
        <v>169791.29</v>
      </c>
      <c r="H93" s="128">
        <f t="shared" si="13"/>
        <v>100.301569953685</v>
      </c>
      <c r="I93" s="128">
        <f t="shared" si="14"/>
        <v>44.6819184210526</v>
      </c>
    </row>
    <row r="94" ht="15.75" customHeight="1" spans="1:9">
      <c r="A94" s="91"/>
      <c r="B94" s="91">
        <v>312</v>
      </c>
      <c r="C94" s="91">
        <v>3121</v>
      </c>
      <c r="D94" s="129" t="s">
        <v>84</v>
      </c>
      <c r="E94" s="127">
        <f>SUM(E211+E262)</f>
        <v>5800</v>
      </c>
      <c r="F94" s="127">
        <f>SUM(F211+F262)</f>
        <v>13940</v>
      </c>
      <c r="G94" s="127">
        <f>SUM(G211+G262)</f>
        <v>5600</v>
      </c>
      <c r="H94" s="128">
        <f t="shared" si="13"/>
        <v>96.551724137931</v>
      </c>
      <c r="I94" s="128">
        <f t="shared" si="14"/>
        <v>40.1721664275466</v>
      </c>
    </row>
    <row r="95" spans="1:9">
      <c r="A95" s="91"/>
      <c r="B95" s="91">
        <v>313</v>
      </c>
      <c r="C95" s="91">
        <v>3132</v>
      </c>
      <c r="D95" s="129" t="s">
        <v>85</v>
      </c>
      <c r="E95" s="127">
        <f>SUM(E218+E269)</f>
        <v>12955.22</v>
      </c>
      <c r="F95" s="127">
        <f>SUM(F218+F269+F378)</f>
        <v>33000</v>
      </c>
      <c r="G95" s="127">
        <f>SUM(G218+G269+G378)</f>
        <v>13835.68</v>
      </c>
      <c r="H95" s="128">
        <f t="shared" si="13"/>
        <v>106.796179455077</v>
      </c>
      <c r="I95" s="128">
        <f t="shared" si="14"/>
        <v>41.926303030303</v>
      </c>
    </row>
    <row r="96" s="7" customFormat="1" spans="1:9">
      <c r="A96" s="130"/>
      <c r="B96" s="110"/>
      <c r="C96" s="110">
        <v>11</v>
      </c>
      <c r="D96" s="110" t="s">
        <v>86</v>
      </c>
      <c r="E96" s="131">
        <f>SUM(E204)</f>
        <v>95650.12</v>
      </c>
      <c r="F96" s="131">
        <f>SUM(F204)</f>
        <v>258000</v>
      </c>
      <c r="G96" s="131">
        <f>SUM(G204)</f>
        <v>126379.77</v>
      </c>
      <c r="H96" s="112">
        <f t="shared" si="13"/>
        <v>132.127142130088</v>
      </c>
      <c r="I96" s="112">
        <f t="shared" si="14"/>
        <v>48.9844069767442</v>
      </c>
    </row>
    <row r="97" s="7" customFormat="1" spans="1:9">
      <c r="A97" s="130"/>
      <c r="B97" s="110"/>
      <c r="C97" s="110">
        <v>43</v>
      </c>
      <c r="D97" s="110" t="s">
        <v>87</v>
      </c>
      <c r="E97" s="131">
        <f>SUM(E257)</f>
        <v>13455.22</v>
      </c>
      <c r="F97" s="131">
        <f t="shared" ref="F97:G97" si="15">SUM(F257)</f>
        <v>12940</v>
      </c>
      <c r="G97" s="131">
        <f t="shared" si="15"/>
        <v>5731</v>
      </c>
      <c r="H97" s="112">
        <f t="shared" si="13"/>
        <v>42.5931348576984</v>
      </c>
      <c r="I97" s="112">
        <f t="shared" si="14"/>
        <v>44.2890262751159</v>
      </c>
    </row>
    <row r="98" s="7" customFormat="1" spans="1:9">
      <c r="A98" s="130"/>
      <c r="B98" s="110"/>
      <c r="C98" s="110">
        <v>52</v>
      </c>
      <c r="D98" s="110" t="s">
        <v>88</v>
      </c>
      <c r="E98" s="131">
        <f t="shared" ref="E98" si="16">SUM(E360)</f>
        <v>78930.67</v>
      </c>
      <c r="F98" s="131">
        <f t="shared" ref="F98:G98" si="17">SUM(F360)</f>
        <v>155000</v>
      </c>
      <c r="G98" s="131">
        <f t="shared" si="17"/>
        <v>57116.2</v>
      </c>
      <c r="H98" s="112">
        <f t="shared" si="13"/>
        <v>72.362492298621</v>
      </c>
      <c r="I98" s="112">
        <f t="shared" si="14"/>
        <v>36.8491612903226</v>
      </c>
    </row>
    <row r="99" s="7" customFormat="1" spans="1:9">
      <c r="A99" s="130"/>
      <c r="B99" s="110"/>
      <c r="C99" s="110">
        <v>61</v>
      </c>
      <c r="D99" s="110" t="s">
        <v>89</v>
      </c>
      <c r="E99" s="131">
        <v>0</v>
      </c>
      <c r="F99" s="131">
        <v>0</v>
      </c>
      <c r="G99" s="131">
        <v>0</v>
      </c>
      <c r="H99" s="112">
        <f t="shared" si="13"/>
        <v>0</v>
      </c>
      <c r="I99" s="112">
        <f t="shared" si="14"/>
        <v>0</v>
      </c>
    </row>
    <row r="100" s="7" customFormat="1" spans="1:9">
      <c r="A100" s="130"/>
      <c r="B100" s="110"/>
      <c r="C100" s="110">
        <v>71</v>
      </c>
      <c r="D100" s="311" t="s">
        <v>62</v>
      </c>
      <c r="E100" s="131">
        <v>0</v>
      </c>
      <c r="F100" s="131">
        <v>0</v>
      </c>
      <c r="G100" s="131">
        <v>0</v>
      </c>
      <c r="H100" s="112">
        <f t="shared" si="13"/>
        <v>0</v>
      </c>
      <c r="I100" s="112">
        <f t="shared" si="14"/>
        <v>0</v>
      </c>
    </row>
    <row r="101" s="4" customFormat="1" spans="1:9">
      <c r="A101" s="98"/>
      <c r="B101" s="98">
        <v>32</v>
      </c>
      <c r="C101" s="132"/>
      <c r="D101" s="315" t="s">
        <v>90</v>
      </c>
      <c r="E101" s="126">
        <f>SUM(E102+E107+E114+E124+E126)</f>
        <v>43461.61</v>
      </c>
      <c r="F101" s="126">
        <f>SUM(F102+F107+F114+F124+F126)</f>
        <v>102160</v>
      </c>
      <c r="G101" s="126">
        <f>SUM(G102+G107+G114+G124+G126)</f>
        <v>43640.56</v>
      </c>
      <c r="H101" s="31">
        <f t="shared" si="13"/>
        <v>100.411742685096</v>
      </c>
      <c r="I101" s="31">
        <f t="shared" si="14"/>
        <v>42.7178543461237</v>
      </c>
    </row>
    <row r="102" s="4" customFormat="1" spans="1:9">
      <c r="A102" s="98"/>
      <c r="B102" s="98">
        <v>321</v>
      </c>
      <c r="C102" s="133"/>
      <c r="D102" s="316" t="s">
        <v>91</v>
      </c>
      <c r="E102" s="126">
        <f>SUM(E103:E106)</f>
        <v>5530.87</v>
      </c>
      <c r="F102" s="126">
        <f>SUM(F103:F106)</f>
        <v>10860</v>
      </c>
      <c r="G102" s="126">
        <f>SUM(G103:G106)</f>
        <v>5739.05</v>
      </c>
      <c r="H102" s="31">
        <f t="shared" si="13"/>
        <v>103.763964801198</v>
      </c>
      <c r="I102" s="31">
        <f t="shared" si="14"/>
        <v>52.8457642725599</v>
      </c>
    </row>
    <row r="103" spans="1:9">
      <c r="A103" s="102"/>
      <c r="B103" s="102"/>
      <c r="C103" s="135">
        <v>3211</v>
      </c>
      <c r="D103" s="129" t="s">
        <v>92</v>
      </c>
      <c r="E103" s="127">
        <f>SUM(E222+E273)</f>
        <v>0</v>
      </c>
      <c r="F103" s="127">
        <f>SUM(F222+F273)</f>
        <v>260</v>
      </c>
      <c r="G103" s="127">
        <f>SUM(G222+G273)</f>
        <v>158.2</v>
      </c>
      <c r="H103" s="128">
        <v>0</v>
      </c>
      <c r="I103" s="128">
        <f t="shared" si="14"/>
        <v>60.8461538461538</v>
      </c>
    </row>
    <row r="104" spans="1:9">
      <c r="A104" s="102"/>
      <c r="B104" s="102"/>
      <c r="C104" s="135">
        <v>3212</v>
      </c>
      <c r="D104" s="129" t="s">
        <v>93</v>
      </c>
      <c r="E104" s="127">
        <f>E223+E277</f>
        <v>3795.07</v>
      </c>
      <c r="F104" s="127">
        <f>F223+F277</f>
        <v>7000</v>
      </c>
      <c r="G104" s="127">
        <f>G223+G277</f>
        <v>3826.38</v>
      </c>
      <c r="H104" s="128">
        <f t="shared" ref="H104:H131" si="18">IF(G104&gt;0,G104/E104*100,0)</f>
        <v>100.825017720358</v>
      </c>
      <c r="I104" s="128">
        <f t="shared" si="14"/>
        <v>54.6625714285714</v>
      </c>
    </row>
    <row r="105" spans="1:9">
      <c r="A105" s="102"/>
      <c r="B105" s="102"/>
      <c r="C105" s="135">
        <v>3213</v>
      </c>
      <c r="D105" s="129" t="s">
        <v>94</v>
      </c>
      <c r="E105" s="127">
        <f t="shared" ref="E105" si="19">E279</f>
        <v>810.8</v>
      </c>
      <c r="F105" s="127">
        <f t="shared" ref="F105:G105" si="20">F279</f>
        <v>1400</v>
      </c>
      <c r="G105" s="127">
        <f t="shared" si="20"/>
        <v>734.47</v>
      </c>
      <c r="H105" s="128">
        <f t="shared" si="18"/>
        <v>90.5858411445486</v>
      </c>
      <c r="I105" s="128">
        <f t="shared" si="14"/>
        <v>52.4621428571429</v>
      </c>
    </row>
    <row r="106" spans="1:9">
      <c r="A106" s="102"/>
      <c r="B106" s="102"/>
      <c r="C106" s="135">
        <v>3214</v>
      </c>
      <c r="D106" s="129" t="s">
        <v>95</v>
      </c>
      <c r="E106" s="127">
        <f t="shared" ref="E106" si="21">E282</f>
        <v>925</v>
      </c>
      <c r="F106" s="127">
        <f t="shared" ref="F106:G106" si="22">F282</f>
        <v>2200</v>
      </c>
      <c r="G106" s="127">
        <f t="shared" si="22"/>
        <v>1020</v>
      </c>
      <c r="H106" s="128">
        <f t="shared" si="18"/>
        <v>110.27027027027</v>
      </c>
      <c r="I106" s="128">
        <f t="shared" si="14"/>
        <v>46.3636363636364</v>
      </c>
    </row>
    <row r="107" s="4" customFormat="1" spans="1:9">
      <c r="A107" s="98"/>
      <c r="B107" s="98">
        <v>322</v>
      </c>
      <c r="C107" s="136"/>
      <c r="D107" s="137" t="s">
        <v>96</v>
      </c>
      <c r="E107" s="126">
        <f>SUM(E108:E113)</f>
        <v>23856.5</v>
      </c>
      <c r="F107" s="126">
        <f>SUM(F108:F113)</f>
        <v>59250</v>
      </c>
      <c r="G107" s="126">
        <f>SUM(G108:G113)</f>
        <v>23544.97</v>
      </c>
      <c r="H107" s="31">
        <f t="shared" si="18"/>
        <v>98.6941504411795</v>
      </c>
      <c r="I107" s="31">
        <f t="shared" si="14"/>
        <v>39.7383459915612</v>
      </c>
    </row>
    <row r="108" spans="1:9">
      <c r="A108" s="102"/>
      <c r="B108" s="102"/>
      <c r="C108" s="135">
        <v>3221</v>
      </c>
      <c r="D108" s="129" t="s">
        <v>97</v>
      </c>
      <c r="E108" s="127">
        <f t="shared" ref="E108" si="23">E286</f>
        <v>3237.72</v>
      </c>
      <c r="F108" s="127">
        <f t="shared" ref="F108:G108" si="24">F286</f>
        <v>9200</v>
      </c>
      <c r="G108" s="127">
        <f t="shared" si="24"/>
        <v>2655.28</v>
      </c>
      <c r="H108" s="128">
        <f t="shared" si="18"/>
        <v>82.0107977218536</v>
      </c>
      <c r="I108" s="128">
        <f t="shared" si="14"/>
        <v>28.8617391304348</v>
      </c>
    </row>
    <row r="109" spans="1:9">
      <c r="A109" s="102"/>
      <c r="B109" s="102"/>
      <c r="C109" s="135">
        <v>3222</v>
      </c>
      <c r="D109" s="129" t="s">
        <v>98</v>
      </c>
      <c r="E109" s="127">
        <f t="shared" ref="E109" si="25">E292</f>
        <v>11707.77</v>
      </c>
      <c r="F109" s="127">
        <f t="shared" ref="F109:G109" si="26">F292</f>
        <v>25000</v>
      </c>
      <c r="G109" s="127">
        <f t="shared" si="26"/>
        <v>12812.85</v>
      </c>
      <c r="H109" s="128">
        <f t="shared" si="18"/>
        <v>109.43885983411</v>
      </c>
      <c r="I109" s="128">
        <f t="shared" si="14"/>
        <v>51.2514</v>
      </c>
    </row>
    <row r="110" spans="1:9">
      <c r="A110" s="102"/>
      <c r="B110" s="102"/>
      <c r="C110" s="135">
        <v>3223</v>
      </c>
      <c r="D110" s="129" t="s">
        <v>99</v>
      </c>
      <c r="E110" s="127">
        <f t="shared" ref="E110" si="27">E294</f>
        <v>7495.08</v>
      </c>
      <c r="F110" s="127">
        <f t="shared" ref="F110:G110" si="28">F294</f>
        <v>15050</v>
      </c>
      <c r="G110" s="127">
        <f t="shared" si="28"/>
        <v>5303.65</v>
      </c>
      <c r="H110" s="128">
        <f t="shared" si="18"/>
        <v>70.7617530433298</v>
      </c>
      <c r="I110" s="128">
        <f t="shared" si="14"/>
        <v>35.2401993355482</v>
      </c>
    </row>
    <row r="111" spans="1:9">
      <c r="A111" s="102"/>
      <c r="B111" s="102"/>
      <c r="C111" s="135">
        <v>3224</v>
      </c>
      <c r="D111" s="129" t="s">
        <v>100</v>
      </c>
      <c r="E111" s="127">
        <f t="shared" ref="E111" si="29">E298</f>
        <v>69.13</v>
      </c>
      <c r="F111" s="127">
        <f t="shared" ref="F111:G111" si="30">F298</f>
        <v>1000</v>
      </c>
      <c r="G111" s="127">
        <f t="shared" si="30"/>
        <v>202.2</v>
      </c>
      <c r="H111" s="128">
        <f t="shared" si="18"/>
        <v>292.492405612614</v>
      </c>
      <c r="I111" s="128">
        <f t="shared" si="14"/>
        <v>20.22</v>
      </c>
    </row>
    <row r="112" spans="1:9">
      <c r="A112" s="102"/>
      <c r="B112" s="102"/>
      <c r="C112" s="135">
        <v>3225</v>
      </c>
      <c r="D112" s="129" t="s">
        <v>101</v>
      </c>
      <c r="E112" s="127">
        <f>E301+E378</f>
        <v>442.83</v>
      </c>
      <c r="F112" s="127">
        <f>F301+F378</f>
        <v>7000</v>
      </c>
      <c r="G112" s="127">
        <f>G301+G378</f>
        <v>2028.36</v>
      </c>
      <c r="H112" s="128">
        <f t="shared" si="18"/>
        <v>458.044847910033</v>
      </c>
      <c r="I112" s="128">
        <f t="shared" si="14"/>
        <v>28.9765714285714</v>
      </c>
    </row>
    <row r="113" spans="1:9">
      <c r="A113" s="102"/>
      <c r="B113" s="102"/>
      <c r="C113" s="135">
        <v>3227</v>
      </c>
      <c r="D113" s="129" t="s">
        <v>102</v>
      </c>
      <c r="E113" s="127">
        <f t="shared" ref="E113" si="31">E303</f>
        <v>903.97</v>
      </c>
      <c r="F113" s="127">
        <f t="shared" ref="F113:G113" si="32">F303</f>
        <v>2000</v>
      </c>
      <c r="G113" s="127">
        <f t="shared" si="32"/>
        <v>542.63</v>
      </c>
      <c r="H113" s="128">
        <f t="shared" si="18"/>
        <v>60.0274345387568</v>
      </c>
      <c r="I113" s="128">
        <f t="shared" si="14"/>
        <v>27.1315</v>
      </c>
    </row>
    <row r="114" s="4" customFormat="1" spans="1:9">
      <c r="A114" s="98"/>
      <c r="B114" s="98">
        <v>323</v>
      </c>
      <c r="C114" s="136"/>
      <c r="D114" s="137" t="s">
        <v>103</v>
      </c>
      <c r="E114" s="126">
        <f>SUM(E115:E123)</f>
        <v>13350.98</v>
      </c>
      <c r="F114" s="126">
        <f>SUM(F115:F123)</f>
        <v>28200</v>
      </c>
      <c r="G114" s="126">
        <f>SUM(G115:G123)</f>
        <v>13355.57</v>
      </c>
      <c r="H114" s="31">
        <f t="shared" si="18"/>
        <v>100.034379498733</v>
      </c>
      <c r="I114" s="31">
        <f t="shared" si="14"/>
        <v>47.3601773049645</v>
      </c>
    </row>
    <row r="115" spans="1:9">
      <c r="A115" s="102"/>
      <c r="B115" s="102"/>
      <c r="C115" s="135">
        <v>3231</v>
      </c>
      <c r="D115" s="129" t="s">
        <v>104</v>
      </c>
      <c r="E115" s="127">
        <f t="shared" ref="E115" si="33">E306</f>
        <v>710.77</v>
      </c>
      <c r="F115" s="127">
        <f t="shared" ref="F115:G115" si="34">F306</f>
        <v>1600</v>
      </c>
      <c r="G115" s="127">
        <f t="shared" si="34"/>
        <v>538.12</v>
      </c>
      <c r="H115" s="128">
        <f t="shared" si="18"/>
        <v>75.7094418728984</v>
      </c>
      <c r="I115" s="128">
        <f t="shared" si="14"/>
        <v>33.6325</v>
      </c>
    </row>
    <row r="116" spans="1:9">
      <c r="A116" s="102"/>
      <c r="B116" s="102"/>
      <c r="C116" s="135">
        <v>3232</v>
      </c>
      <c r="D116" s="129" t="s">
        <v>105</v>
      </c>
      <c r="E116" s="127">
        <f t="shared" ref="E116" si="35">E310</f>
        <v>5597.42</v>
      </c>
      <c r="F116" s="127">
        <f t="shared" ref="F116:G116" si="36">F310</f>
        <v>8500</v>
      </c>
      <c r="G116" s="127">
        <f t="shared" si="36"/>
        <v>5222.48</v>
      </c>
      <c r="H116" s="128">
        <f t="shared" si="18"/>
        <v>93.3015567886633</v>
      </c>
      <c r="I116" s="128">
        <f t="shared" si="14"/>
        <v>61.4409411764706</v>
      </c>
    </row>
    <row r="117" spans="1:9">
      <c r="A117" s="102"/>
      <c r="B117" s="102"/>
      <c r="C117" s="135">
        <v>3233</v>
      </c>
      <c r="D117" s="129" t="s">
        <v>106</v>
      </c>
      <c r="E117" s="127">
        <f t="shared" ref="E117" si="37">E314</f>
        <v>690</v>
      </c>
      <c r="F117" s="127">
        <f t="shared" ref="F117:G117" si="38">F314</f>
        <v>0</v>
      </c>
      <c r="G117" s="127">
        <f t="shared" si="38"/>
        <v>0</v>
      </c>
      <c r="H117" s="128">
        <f t="shared" si="18"/>
        <v>0</v>
      </c>
      <c r="I117" s="128">
        <f t="shared" si="14"/>
        <v>0</v>
      </c>
    </row>
    <row r="118" spans="1:9">
      <c r="A118" s="102"/>
      <c r="B118" s="102"/>
      <c r="C118" s="135">
        <v>3234</v>
      </c>
      <c r="D118" s="129" t="s">
        <v>107</v>
      </c>
      <c r="E118" s="127">
        <f t="shared" ref="E118" si="39">E316</f>
        <v>1417.11</v>
      </c>
      <c r="F118" s="127">
        <f t="shared" ref="F118:G118" si="40">F316</f>
        <v>3400</v>
      </c>
      <c r="G118" s="127">
        <f t="shared" si="40"/>
        <v>1386.43</v>
      </c>
      <c r="H118" s="128">
        <f t="shared" si="18"/>
        <v>97.8350304492947</v>
      </c>
      <c r="I118" s="128">
        <f t="shared" si="14"/>
        <v>40.7773529411765</v>
      </c>
    </row>
    <row r="119" spans="1:9">
      <c r="A119" s="102"/>
      <c r="B119" s="102"/>
      <c r="C119" s="135">
        <v>3235</v>
      </c>
      <c r="D119" s="129" t="s">
        <v>108</v>
      </c>
      <c r="E119" s="127">
        <f t="shared" ref="E119" si="41">E321</f>
        <v>0</v>
      </c>
      <c r="F119" s="127">
        <f t="shared" ref="F119:G119" si="42">F321</f>
        <v>0</v>
      </c>
      <c r="G119" s="127">
        <f t="shared" si="42"/>
        <v>0</v>
      </c>
      <c r="H119" s="128">
        <f t="shared" si="18"/>
        <v>0</v>
      </c>
      <c r="I119" s="128">
        <f t="shared" si="14"/>
        <v>0</v>
      </c>
    </row>
    <row r="120" spans="1:9">
      <c r="A120" s="102"/>
      <c r="B120" s="102"/>
      <c r="C120" s="135">
        <v>3236</v>
      </c>
      <c r="D120" s="129" t="s">
        <v>109</v>
      </c>
      <c r="E120" s="127">
        <f t="shared" ref="E120" si="43">E323</f>
        <v>601.79</v>
      </c>
      <c r="F120" s="127">
        <f t="shared" ref="F120:G120" si="44">F323</f>
        <v>1600</v>
      </c>
      <c r="G120" s="127">
        <f t="shared" si="44"/>
        <v>757.24</v>
      </c>
      <c r="H120" s="128">
        <f t="shared" si="18"/>
        <v>125.831270044368</v>
      </c>
      <c r="I120" s="128">
        <f t="shared" si="14"/>
        <v>47.3275</v>
      </c>
    </row>
    <row r="121" spans="1:9">
      <c r="A121" s="102"/>
      <c r="B121" s="102"/>
      <c r="C121" s="135">
        <v>3237</v>
      </c>
      <c r="D121" s="129" t="s">
        <v>110</v>
      </c>
      <c r="E121" s="127">
        <f t="shared" ref="E121" si="45">E326</f>
        <v>3600</v>
      </c>
      <c r="F121" s="127">
        <f t="shared" ref="F121:G121" si="46">F326</f>
        <v>10500</v>
      </c>
      <c r="G121" s="127">
        <f t="shared" si="46"/>
        <v>4225</v>
      </c>
      <c r="H121" s="128">
        <f t="shared" si="18"/>
        <v>117.361111111111</v>
      </c>
      <c r="I121" s="128">
        <f t="shared" si="14"/>
        <v>40.2380952380952</v>
      </c>
    </row>
    <row r="122" spans="1:9">
      <c r="A122" s="102"/>
      <c r="B122" s="102"/>
      <c r="C122" s="135">
        <v>3238</v>
      </c>
      <c r="D122" s="129" t="s">
        <v>111</v>
      </c>
      <c r="E122" s="127">
        <f t="shared" ref="E122" si="47">E331</f>
        <v>378.39</v>
      </c>
      <c r="F122" s="127">
        <f t="shared" ref="F122:G122" si="48">F331</f>
        <v>900</v>
      </c>
      <c r="G122" s="127">
        <f t="shared" si="48"/>
        <v>455.95</v>
      </c>
      <c r="H122" s="128">
        <f t="shared" si="18"/>
        <v>120.497370437908</v>
      </c>
      <c r="I122" s="128">
        <f t="shared" ref="I122:I151" si="49">IF(G122&gt;0,G122/F122*100,0)</f>
        <v>50.6611111111111</v>
      </c>
    </row>
    <row r="123" spans="1:9">
      <c r="A123" s="102"/>
      <c r="B123" s="102"/>
      <c r="C123" s="135">
        <v>3239</v>
      </c>
      <c r="D123" s="129" t="s">
        <v>112</v>
      </c>
      <c r="E123" s="127">
        <f t="shared" ref="E123" si="50">E333</f>
        <v>355.5</v>
      </c>
      <c r="F123" s="127">
        <f t="shared" ref="F123:G123" si="51">F333</f>
        <v>1700</v>
      </c>
      <c r="G123" s="127">
        <f t="shared" si="51"/>
        <v>770.35</v>
      </c>
      <c r="H123" s="128">
        <f t="shared" si="18"/>
        <v>216.694796061885</v>
      </c>
      <c r="I123" s="128">
        <f t="shared" si="49"/>
        <v>45.3147058823529</v>
      </c>
    </row>
    <row r="124" s="4" customFormat="1" spans="1:9">
      <c r="A124" s="98"/>
      <c r="B124" s="98">
        <v>324</v>
      </c>
      <c r="C124" s="136"/>
      <c r="D124" s="137" t="s">
        <v>113</v>
      </c>
      <c r="E124" s="126">
        <f>SUM(E125)</f>
        <v>0</v>
      </c>
      <c r="F124" s="126">
        <f>SUM(F125)</f>
        <v>100</v>
      </c>
      <c r="G124" s="126">
        <f>SUM(G125)</f>
        <v>0</v>
      </c>
      <c r="H124" s="31">
        <f t="shared" si="18"/>
        <v>0</v>
      </c>
      <c r="I124" s="31">
        <f t="shared" si="49"/>
        <v>0</v>
      </c>
    </row>
    <row r="125" spans="1:9">
      <c r="A125" s="102"/>
      <c r="B125" s="102"/>
      <c r="C125" s="135">
        <v>3241</v>
      </c>
      <c r="D125" s="129" t="s">
        <v>113</v>
      </c>
      <c r="E125" s="127">
        <f>E337</f>
        <v>0</v>
      </c>
      <c r="F125" s="127">
        <f>F337</f>
        <v>100</v>
      </c>
      <c r="G125" s="127">
        <f>G337</f>
        <v>0</v>
      </c>
      <c r="H125" s="128">
        <f t="shared" si="18"/>
        <v>0</v>
      </c>
      <c r="I125" s="128">
        <f t="shared" si="49"/>
        <v>0</v>
      </c>
    </row>
    <row r="126" s="4" customFormat="1" spans="1:9">
      <c r="A126" s="98"/>
      <c r="B126" s="98">
        <v>329</v>
      </c>
      <c r="C126" s="136"/>
      <c r="D126" s="137" t="s">
        <v>114</v>
      </c>
      <c r="E126" s="126">
        <f>SUM(E127:E132)</f>
        <v>723.26</v>
      </c>
      <c r="F126" s="126">
        <f>SUM(F127:F132)</f>
        <v>3750</v>
      </c>
      <c r="G126" s="126">
        <f>SUM(G127:G132)</f>
        <v>1000.97</v>
      </c>
      <c r="H126" s="31">
        <f t="shared" si="18"/>
        <v>138.396980339021</v>
      </c>
      <c r="I126" s="31">
        <f t="shared" si="49"/>
        <v>26.6925333333333</v>
      </c>
    </row>
    <row r="127" spans="1:9">
      <c r="A127" s="102"/>
      <c r="B127" s="102"/>
      <c r="C127" s="135">
        <v>3291</v>
      </c>
      <c r="D127" s="129" t="s">
        <v>115</v>
      </c>
      <c r="E127" s="127">
        <f t="shared" ref="E127" si="52">E340</f>
        <v>316.96</v>
      </c>
      <c r="F127" s="127">
        <f t="shared" ref="F127:G127" si="53">F340</f>
        <v>1000</v>
      </c>
      <c r="G127" s="127">
        <f t="shared" si="53"/>
        <v>472.37</v>
      </c>
      <c r="H127" s="128">
        <f t="shared" si="18"/>
        <v>149.031423523473</v>
      </c>
      <c r="I127" s="128">
        <f t="shared" si="49"/>
        <v>47.237</v>
      </c>
    </row>
    <row r="128" spans="1:9">
      <c r="A128" s="102"/>
      <c r="B128" s="102"/>
      <c r="C128" s="135">
        <v>3292</v>
      </c>
      <c r="D128" s="129" t="s">
        <v>116</v>
      </c>
      <c r="E128" s="127">
        <f t="shared" ref="E128" si="54">E342</f>
        <v>0</v>
      </c>
      <c r="F128" s="127">
        <f t="shared" ref="F128:G128" si="55">F342</f>
        <v>1400</v>
      </c>
      <c r="G128" s="127">
        <f t="shared" si="55"/>
        <v>0</v>
      </c>
      <c r="H128" s="128">
        <f t="shared" si="18"/>
        <v>0</v>
      </c>
      <c r="I128" s="128">
        <f t="shared" si="49"/>
        <v>0</v>
      </c>
    </row>
    <row r="129" spans="1:10">
      <c r="A129" s="102"/>
      <c r="B129" s="102"/>
      <c r="C129" s="135">
        <v>3293</v>
      </c>
      <c r="D129" s="129" t="s">
        <v>117</v>
      </c>
      <c r="E129" s="127">
        <f t="shared" ref="E129" si="56">E345</f>
        <v>87.7</v>
      </c>
      <c r="F129" s="127">
        <f t="shared" ref="F129:G129" si="57">F345</f>
        <v>200</v>
      </c>
      <c r="G129" s="127">
        <f t="shared" si="57"/>
        <v>60</v>
      </c>
      <c r="H129" s="128">
        <f t="shared" si="18"/>
        <v>68.4150513112885</v>
      </c>
      <c r="I129" s="128">
        <f t="shared" si="49"/>
        <v>30</v>
      </c>
    </row>
    <row r="130" spans="1:10">
      <c r="A130" s="102"/>
      <c r="B130" s="102"/>
      <c r="C130" s="135">
        <v>3294</v>
      </c>
      <c r="D130" s="129" t="s">
        <v>118</v>
      </c>
      <c r="E130" s="127">
        <f t="shared" ref="E130" si="58">E347</f>
        <v>0</v>
      </c>
      <c r="F130" s="127">
        <f t="shared" ref="F130:G130" si="59">F347</f>
        <v>0</v>
      </c>
      <c r="G130" s="127">
        <f t="shared" si="59"/>
        <v>0</v>
      </c>
      <c r="H130" s="128">
        <f t="shared" si="18"/>
        <v>0</v>
      </c>
      <c r="I130" s="128">
        <f t="shared" si="49"/>
        <v>0</v>
      </c>
    </row>
    <row r="131" spans="1:10">
      <c r="A131" s="102"/>
      <c r="B131" s="102"/>
      <c r="C131" s="135">
        <v>3295</v>
      </c>
      <c r="D131" s="129" t="s">
        <v>119</v>
      </c>
      <c r="E131" s="127">
        <f t="shared" ref="E131" si="60">E349</f>
        <v>318.6</v>
      </c>
      <c r="F131" s="127">
        <f t="shared" ref="F131:G131" si="61">F349</f>
        <v>750</v>
      </c>
      <c r="G131" s="127">
        <f t="shared" si="61"/>
        <v>318.6</v>
      </c>
      <c r="H131" s="128">
        <f t="shared" si="18"/>
        <v>100</v>
      </c>
      <c r="I131" s="128">
        <f t="shared" si="49"/>
        <v>42.48</v>
      </c>
    </row>
    <row r="132" spans="1:10">
      <c r="A132" s="102"/>
      <c r="B132" s="102"/>
      <c r="C132" s="135">
        <v>3299</v>
      </c>
      <c r="D132" s="129" t="s">
        <v>114</v>
      </c>
      <c r="E132" s="127">
        <f t="shared" ref="E132" si="62">E352</f>
        <v>0</v>
      </c>
      <c r="F132" s="127">
        <f t="shared" ref="F132:G132" si="63">F352</f>
        <v>400</v>
      </c>
      <c r="G132" s="127">
        <f t="shared" si="63"/>
        <v>150</v>
      </c>
      <c r="H132" s="128">
        <v>0</v>
      </c>
      <c r="I132" s="128">
        <f t="shared" si="49"/>
        <v>37.5</v>
      </c>
      <c r="J132" s="138"/>
    </row>
    <row r="133" spans="1:10">
      <c r="A133" s="104"/>
      <c r="B133" s="118"/>
      <c r="C133" s="109">
        <v>11</v>
      </c>
      <c r="D133" s="317" t="s">
        <v>86</v>
      </c>
      <c r="E133" s="131">
        <f>E223</f>
        <v>0</v>
      </c>
      <c r="F133" s="131">
        <f>F223</f>
        <v>0</v>
      </c>
      <c r="G133" s="131">
        <f>G223</f>
        <v>0</v>
      </c>
      <c r="H133" s="112">
        <f t="shared" ref="H133:H151" si="64">IF(G133&gt;0,G133/E133*100,0)</f>
        <v>0</v>
      </c>
      <c r="I133" s="112">
        <f t="shared" si="49"/>
        <v>0</v>
      </c>
    </row>
    <row r="134" spans="1:10">
      <c r="A134" s="104"/>
      <c r="B134" s="118"/>
      <c r="C134" s="109">
        <v>43</v>
      </c>
      <c r="D134" s="317" t="s">
        <v>87</v>
      </c>
      <c r="E134" s="131">
        <f t="shared" ref="E134" si="65">SUM(E271)</f>
        <v>43461.61</v>
      </c>
      <c r="F134" s="131">
        <f t="shared" ref="F134:G134" si="66">SUM(F271)</f>
        <v>101160</v>
      </c>
      <c r="G134" s="131">
        <f t="shared" si="66"/>
        <v>43640.56</v>
      </c>
      <c r="H134" s="112">
        <f t="shared" si="64"/>
        <v>100.411742685096</v>
      </c>
      <c r="I134" s="112">
        <f t="shared" si="49"/>
        <v>43.1401344404903</v>
      </c>
    </row>
    <row r="135" spans="1:10">
      <c r="A135" s="104"/>
      <c r="B135" s="118"/>
      <c r="C135" s="109">
        <v>61</v>
      </c>
      <c r="D135" s="317" t="s">
        <v>89</v>
      </c>
      <c r="E135" s="131">
        <f>E378</f>
        <v>0</v>
      </c>
      <c r="F135" s="131">
        <f>F378</f>
        <v>1000</v>
      </c>
      <c r="G135" s="131">
        <f>G378</f>
        <v>0</v>
      </c>
      <c r="H135" s="112">
        <f t="shared" si="64"/>
        <v>0</v>
      </c>
      <c r="I135" s="112">
        <f t="shared" si="49"/>
        <v>0</v>
      </c>
    </row>
    <row r="136" s="4" customFormat="1" spans="1:10">
      <c r="A136" s="98"/>
      <c r="B136" s="98">
        <v>34</v>
      </c>
      <c r="C136" s="98"/>
      <c r="D136" s="315" t="s">
        <v>120</v>
      </c>
      <c r="E136" s="126">
        <f>SUM(E137)</f>
        <v>382.36</v>
      </c>
      <c r="F136" s="126">
        <f>SUM(F137)</f>
        <v>900</v>
      </c>
      <c r="G136" s="126">
        <f>SUM(G137)</f>
        <v>381.98</v>
      </c>
      <c r="H136" s="31">
        <f t="shared" si="64"/>
        <v>99.9006172193744</v>
      </c>
      <c r="I136" s="31">
        <f t="shared" si="49"/>
        <v>42.4422222222222</v>
      </c>
    </row>
    <row r="137" spans="1:10">
      <c r="A137" s="102"/>
      <c r="B137" s="102">
        <v>343</v>
      </c>
      <c r="C137" s="139">
        <v>3431</v>
      </c>
      <c r="D137" s="140" t="s">
        <v>121</v>
      </c>
      <c r="E137" s="127">
        <f>E254+E357</f>
        <v>382.36</v>
      </c>
      <c r="F137" s="127">
        <f>F254+F357</f>
        <v>900</v>
      </c>
      <c r="G137" s="127">
        <f>G254+G357</f>
        <v>381.98</v>
      </c>
      <c r="H137" s="128">
        <f t="shared" si="64"/>
        <v>99.9006172193744</v>
      </c>
      <c r="I137" s="128">
        <f t="shared" si="49"/>
        <v>42.4422222222222</v>
      </c>
    </row>
    <row r="138" spans="1:10">
      <c r="A138" s="104"/>
      <c r="B138" s="118"/>
      <c r="C138" s="141">
        <v>11</v>
      </c>
      <c r="D138" s="318" t="s">
        <v>86</v>
      </c>
      <c r="E138" s="142">
        <f>SUM(E254)</f>
        <v>0</v>
      </c>
      <c r="F138" s="142">
        <f>SUM(F254)</f>
        <v>0</v>
      </c>
      <c r="G138" s="142">
        <f>SUM(G254)</f>
        <v>0</v>
      </c>
      <c r="H138" s="112">
        <f t="shared" si="64"/>
        <v>0</v>
      </c>
      <c r="I138" s="112">
        <f t="shared" si="49"/>
        <v>0</v>
      </c>
    </row>
    <row r="139" ht="15.75" spans="1:10">
      <c r="A139" s="143"/>
      <c r="B139" s="144"/>
      <c r="C139" s="95">
        <v>43</v>
      </c>
      <c r="D139" s="305" t="s">
        <v>87</v>
      </c>
      <c r="E139" s="114">
        <f t="shared" ref="E139" si="67">SUM(E355)</f>
        <v>382.36</v>
      </c>
      <c r="F139" s="114">
        <f t="shared" ref="F139:G139" si="68">SUM(F355)</f>
        <v>900</v>
      </c>
      <c r="G139" s="114">
        <f t="shared" si="68"/>
        <v>381.98</v>
      </c>
      <c r="H139" s="97">
        <f t="shared" si="64"/>
        <v>99.9006172193744</v>
      </c>
      <c r="I139" s="97">
        <f t="shared" si="49"/>
        <v>42.4422222222222</v>
      </c>
    </row>
    <row r="140" spans="1:10">
      <c r="A140" s="100">
        <v>4</v>
      </c>
      <c r="B140" s="100"/>
      <c r="C140" s="100"/>
      <c r="D140" s="124" t="s">
        <v>122</v>
      </c>
      <c r="E140" s="125">
        <f t="shared" ref="E140:G140" si="69">SUM(E141)</f>
        <v>0</v>
      </c>
      <c r="F140" s="125">
        <f t="shared" si="69"/>
        <v>1000</v>
      </c>
      <c r="G140" s="125">
        <f t="shared" si="69"/>
        <v>0</v>
      </c>
      <c r="H140" s="101">
        <f t="shared" si="64"/>
        <v>0</v>
      </c>
      <c r="I140" s="101">
        <f t="shared" si="49"/>
        <v>0</v>
      </c>
    </row>
    <row r="141" s="4" customFormat="1" spans="1:10">
      <c r="A141" s="77"/>
      <c r="B141" s="77">
        <v>42</v>
      </c>
      <c r="C141" s="77"/>
      <c r="D141" s="145" t="s">
        <v>123</v>
      </c>
      <c r="E141" s="126">
        <f>SUM(E142)</f>
        <v>0</v>
      </c>
      <c r="F141" s="126">
        <f>SUM(F142)</f>
        <v>1000</v>
      </c>
      <c r="G141" s="126">
        <f>SUM(G142)</f>
        <v>0</v>
      </c>
      <c r="H141" s="31">
        <f t="shared" si="64"/>
        <v>0</v>
      </c>
      <c r="I141" s="31">
        <f t="shared" si="49"/>
        <v>0</v>
      </c>
    </row>
    <row r="142" s="4" customFormat="1" spans="1:10">
      <c r="A142" s="77"/>
      <c r="B142" s="77">
        <v>422</v>
      </c>
      <c r="C142" s="146"/>
      <c r="D142" s="145" t="s">
        <v>124</v>
      </c>
      <c r="E142" s="126">
        <f>SUM(E143:E147)</f>
        <v>0</v>
      </c>
      <c r="F142" s="126">
        <f>SUM(F143:F147)</f>
        <v>1000</v>
      </c>
      <c r="G142" s="126">
        <f>SUM(G143:G147)</f>
        <v>0</v>
      </c>
      <c r="H142" s="31">
        <f t="shared" si="64"/>
        <v>0</v>
      </c>
      <c r="I142" s="31">
        <f t="shared" si="49"/>
        <v>0</v>
      </c>
    </row>
    <row r="143" spans="1:10">
      <c r="A143" s="91"/>
      <c r="B143" s="91"/>
      <c r="C143" s="147">
        <v>4221</v>
      </c>
      <c r="D143" s="148" t="s">
        <v>125</v>
      </c>
      <c r="E143" s="127">
        <f>SUM(E384+E402+E420+E438)</f>
        <v>0</v>
      </c>
      <c r="F143" s="127">
        <f>SUM(F384+F402+F420+F438)</f>
        <v>1000</v>
      </c>
      <c r="G143" s="127">
        <f>SUM(G384+G402+G420+G438)</f>
        <v>0</v>
      </c>
      <c r="H143" s="128">
        <f t="shared" si="64"/>
        <v>0</v>
      </c>
      <c r="I143" s="128">
        <f t="shared" si="49"/>
        <v>0</v>
      </c>
    </row>
    <row r="144" spans="1:10">
      <c r="A144" s="91"/>
      <c r="B144" s="91"/>
      <c r="C144" s="147">
        <v>4222</v>
      </c>
      <c r="D144" s="148" t="s">
        <v>126</v>
      </c>
      <c r="E144" s="127">
        <f>E387+E405+E423+E441</f>
        <v>0</v>
      </c>
      <c r="F144" s="127">
        <f>F387+F405+F423+F441</f>
        <v>0</v>
      </c>
      <c r="G144" s="127">
        <f>G387+G405+G423+G441</f>
        <v>0</v>
      </c>
      <c r="H144" s="128">
        <f t="shared" si="64"/>
        <v>0</v>
      </c>
      <c r="I144" s="128">
        <f t="shared" si="49"/>
        <v>0</v>
      </c>
    </row>
    <row r="145" spans="1:9">
      <c r="A145" s="91"/>
      <c r="B145" s="91"/>
      <c r="C145" s="147">
        <v>4223</v>
      </c>
      <c r="D145" s="148" t="s">
        <v>127</v>
      </c>
      <c r="E145" s="127">
        <f>E390++E408+E426+E444</f>
        <v>0</v>
      </c>
      <c r="F145" s="127">
        <f>F390++F408+F426+F444</f>
        <v>0</v>
      </c>
      <c r="G145" s="127">
        <f>G390++G408+G426+G444</f>
        <v>0</v>
      </c>
      <c r="H145" s="128">
        <f t="shared" si="64"/>
        <v>0</v>
      </c>
      <c r="I145" s="128">
        <f t="shared" si="49"/>
        <v>0</v>
      </c>
    </row>
    <row r="146" spans="1:9">
      <c r="A146" s="91"/>
      <c r="B146" s="91"/>
      <c r="C146" s="147">
        <v>4226</v>
      </c>
      <c r="D146" s="148" t="s">
        <v>128</v>
      </c>
      <c r="E146" s="127">
        <f>E393+E411+E429+E447</f>
        <v>0</v>
      </c>
      <c r="F146" s="127">
        <f>F393+F411+F429+F447</f>
        <v>0</v>
      </c>
      <c r="G146" s="127">
        <f>G393+G411+G429+G447</f>
        <v>0</v>
      </c>
      <c r="H146" s="128">
        <f t="shared" si="64"/>
        <v>0</v>
      </c>
      <c r="I146" s="128">
        <f t="shared" si="49"/>
        <v>0</v>
      </c>
    </row>
    <row r="147" spans="1:9">
      <c r="A147" s="91"/>
      <c r="B147" s="91"/>
      <c r="C147" s="148">
        <v>4227</v>
      </c>
      <c r="D147" s="148" t="s">
        <v>129</v>
      </c>
      <c r="E147" s="127">
        <f>E396+E414+E432+E450</f>
        <v>0</v>
      </c>
      <c r="F147" s="127">
        <f>F396+F414+F432+F450</f>
        <v>0</v>
      </c>
      <c r="G147" s="127">
        <f>G396+G414+G432+G450</f>
        <v>0</v>
      </c>
      <c r="H147" s="128">
        <f t="shared" si="64"/>
        <v>0</v>
      </c>
      <c r="I147" s="128">
        <f t="shared" si="49"/>
        <v>0</v>
      </c>
    </row>
    <row r="148" spans="1:9">
      <c r="A148" s="87"/>
      <c r="B148" s="149"/>
      <c r="C148" s="150">
        <v>11</v>
      </c>
      <c r="D148" s="319" t="s">
        <v>86</v>
      </c>
      <c r="E148" s="131">
        <f>E380</f>
        <v>0</v>
      </c>
      <c r="F148" s="131">
        <f>F380</f>
        <v>1000</v>
      </c>
      <c r="G148" s="131">
        <f>G380</f>
        <v>0</v>
      </c>
      <c r="H148" s="112">
        <f t="shared" si="64"/>
        <v>0</v>
      </c>
      <c r="I148" s="112">
        <f t="shared" si="49"/>
        <v>0</v>
      </c>
    </row>
    <row r="149" spans="1:9">
      <c r="A149" s="87"/>
      <c r="B149" s="149"/>
      <c r="C149" s="109">
        <v>43</v>
      </c>
      <c r="D149" s="317" t="s">
        <v>87</v>
      </c>
      <c r="E149" s="131">
        <f>E398</f>
        <v>0</v>
      </c>
      <c r="F149" s="131">
        <f>F398</f>
        <v>0</v>
      </c>
      <c r="G149" s="131">
        <f>G398</f>
        <v>0</v>
      </c>
      <c r="H149" s="112">
        <f t="shared" si="64"/>
        <v>0</v>
      </c>
      <c r="I149" s="112">
        <f t="shared" si="49"/>
        <v>0</v>
      </c>
    </row>
    <row r="150" spans="1:9">
      <c r="A150" s="87"/>
      <c r="B150" s="149"/>
      <c r="C150" s="109">
        <v>52</v>
      </c>
      <c r="D150" s="317" t="s">
        <v>88</v>
      </c>
      <c r="E150" s="131">
        <f>SUM(E416)</f>
        <v>0</v>
      </c>
      <c r="F150" s="131">
        <f>SUM(F416)</f>
        <v>0</v>
      </c>
      <c r="G150" s="131">
        <f>SUM(G416)</f>
        <v>0</v>
      </c>
      <c r="H150" s="112">
        <f t="shared" si="64"/>
        <v>0</v>
      </c>
      <c r="I150" s="112">
        <f t="shared" si="49"/>
        <v>0</v>
      </c>
    </row>
    <row r="151" s="7" customFormat="1" spans="1:9">
      <c r="A151" s="151"/>
      <c r="B151" s="152"/>
      <c r="C151" s="153">
        <v>61</v>
      </c>
      <c r="D151" s="152" t="s">
        <v>89</v>
      </c>
      <c r="E151" s="154">
        <f>SUM(E434)</f>
        <v>0</v>
      </c>
      <c r="F151" s="154">
        <f>SUM(F434)</f>
        <v>0</v>
      </c>
      <c r="G151" s="154">
        <f>SUM(G434)</f>
        <v>0</v>
      </c>
      <c r="H151" s="112">
        <f t="shared" si="64"/>
        <v>0</v>
      </c>
      <c r="I151" s="112">
        <f t="shared" si="49"/>
        <v>0</v>
      </c>
    </row>
    <row r="152" spans="1:9">
      <c r="A152" s="155"/>
      <c r="B152" s="155"/>
      <c r="C152" s="156"/>
      <c r="D152" s="156"/>
      <c r="E152" s="156"/>
      <c r="F152" s="157"/>
      <c r="G152" s="157"/>
      <c r="H152" s="157"/>
      <c r="I152" s="157"/>
    </row>
    <row r="153" ht="15.75" spans="1:9">
      <c r="A153" s="158" t="s">
        <v>130</v>
      </c>
      <c r="B153" s="158"/>
      <c r="C153" s="158"/>
      <c r="D153" s="158"/>
      <c r="E153" s="158"/>
      <c r="F153" s="158"/>
      <c r="G153" s="158"/>
      <c r="H153" s="158"/>
      <c r="I153" s="158"/>
    </row>
    <row r="154" ht="25.5" customHeight="1" spans="1:9">
      <c r="A154" s="300" t="s">
        <v>13</v>
      </c>
      <c r="B154" s="18"/>
      <c r="C154" s="18"/>
      <c r="D154" s="19"/>
      <c r="E154" s="20" t="s">
        <v>14</v>
      </c>
      <c r="F154" s="20" t="s">
        <v>15</v>
      </c>
      <c r="G154" s="20" t="s">
        <v>16</v>
      </c>
      <c r="H154" s="20" t="s">
        <v>17</v>
      </c>
      <c r="I154" s="20" t="s">
        <v>18</v>
      </c>
    </row>
    <row r="155" spans="1:9">
      <c r="A155" s="40">
        <v>1</v>
      </c>
      <c r="B155" s="41"/>
      <c r="C155" s="41"/>
      <c r="D155" s="42"/>
      <c r="E155" s="24">
        <v>2</v>
      </c>
      <c r="F155" s="24">
        <v>3</v>
      </c>
      <c r="G155" s="24">
        <v>4</v>
      </c>
      <c r="H155" s="24" t="s">
        <v>19</v>
      </c>
      <c r="I155" s="24" t="s">
        <v>20</v>
      </c>
    </row>
    <row r="156" s="4" customFormat="1" spans="1:9">
      <c r="A156" s="159"/>
      <c r="B156" s="159"/>
      <c r="C156" s="160"/>
      <c r="D156" s="320" t="s">
        <v>131</v>
      </c>
      <c r="E156" s="161">
        <f>SUM(E157+E159+E161+E163+E165)</f>
        <v>256492.5</v>
      </c>
      <c r="F156" s="161">
        <f>SUM(F157+F159+F161+F163+F165)</f>
        <v>555000</v>
      </c>
      <c r="G156" s="161">
        <f>SUM(G157+G159+G161+G163+G165)</f>
        <v>266698.21</v>
      </c>
      <c r="H156" s="31">
        <f t="shared" ref="H156:H166" si="70">IF(G156&gt;0,G156/E156*100,0)</f>
        <v>103.978950651579</v>
      </c>
      <c r="I156" s="31">
        <f t="shared" ref="I156:I166" si="71">IF(G156&gt;0,G156/F156*100,0)</f>
        <v>48.0537315315315</v>
      </c>
    </row>
    <row r="157" s="4" customFormat="1" spans="1:9">
      <c r="A157" s="77"/>
      <c r="B157" s="77">
        <v>1</v>
      </c>
      <c r="C157" s="132"/>
      <c r="D157" s="321" t="s">
        <v>86</v>
      </c>
      <c r="E157" s="162">
        <f>SUM(E158)</f>
        <v>117813.04</v>
      </c>
      <c r="F157" s="162">
        <f>SUM(F158)</f>
        <v>284000</v>
      </c>
      <c r="G157" s="162">
        <f>SUM(G158)</f>
        <v>126379.01</v>
      </c>
      <c r="H157" s="31">
        <f t="shared" si="70"/>
        <v>107.270816541191</v>
      </c>
      <c r="I157" s="31">
        <f t="shared" si="71"/>
        <v>44.4996514084507</v>
      </c>
    </row>
    <row r="158" spans="1:9">
      <c r="A158" s="91"/>
      <c r="B158" s="91"/>
      <c r="C158" s="163">
        <v>11</v>
      </c>
      <c r="D158" s="322" t="s">
        <v>86</v>
      </c>
      <c r="E158" s="164">
        <f>E60+E83+E85</f>
        <v>117813.04</v>
      </c>
      <c r="F158" s="164">
        <f>F60+F83+F85</f>
        <v>284000</v>
      </c>
      <c r="G158" s="164">
        <f>G60+G83+G85</f>
        <v>126379.01</v>
      </c>
      <c r="H158" s="128">
        <f t="shared" si="70"/>
        <v>107.270816541191</v>
      </c>
      <c r="I158" s="128">
        <f t="shared" si="71"/>
        <v>44.4996514084507</v>
      </c>
    </row>
    <row r="159" s="4" customFormat="1" spans="1:9">
      <c r="A159" s="77"/>
      <c r="B159" s="77">
        <v>4</v>
      </c>
      <c r="C159" s="132"/>
      <c r="D159" s="321" t="s">
        <v>132</v>
      </c>
      <c r="E159" s="162">
        <f>SUM(E160)</f>
        <v>59748.79</v>
      </c>
      <c r="F159" s="162">
        <f>SUM(F160)</f>
        <v>115000</v>
      </c>
      <c r="G159" s="162">
        <f>SUM(G160)</f>
        <v>61483</v>
      </c>
      <c r="H159" s="31">
        <f t="shared" si="70"/>
        <v>102.902502293352</v>
      </c>
      <c r="I159" s="31">
        <f t="shared" si="71"/>
        <v>53.4634782608696</v>
      </c>
    </row>
    <row r="160" spans="1:9">
      <c r="A160" s="91"/>
      <c r="B160" s="91"/>
      <c r="C160" s="163">
        <v>43</v>
      </c>
      <c r="D160" s="322" t="s">
        <v>87</v>
      </c>
      <c r="E160" s="164">
        <f>E66</f>
        <v>59748.79</v>
      </c>
      <c r="F160" s="164">
        <f>F66</f>
        <v>115000</v>
      </c>
      <c r="G160" s="164">
        <f>G66</f>
        <v>61483</v>
      </c>
      <c r="H160" s="128">
        <f t="shared" si="70"/>
        <v>102.902502293352</v>
      </c>
      <c r="I160" s="128">
        <f t="shared" si="71"/>
        <v>53.4634782608696</v>
      </c>
    </row>
    <row r="161" s="4" customFormat="1" spans="1:9">
      <c r="A161" s="77"/>
      <c r="B161" s="77">
        <v>5</v>
      </c>
      <c r="C161" s="132"/>
      <c r="D161" s="321" t="s">
        <v>133</v>
      </c>
      <c r="E161" s="162">
        <f>SUM(E162)</f>
        <v>78930.67</v>
      </c>
      <c r="F161" s="162">
        <f>SUM(F162)</f>
        <v>155000</v>
      </c>
      <c r="G161" s="162">
        <f>SUM(G162)</f>
        <v>78836.2</v>
      </c>
      <c r="H161" s="31">
        <f t="shared" si="70"/>
        <v>99.8803126845369</v>
      </c>
      <c r="I161" s="31">
        <f t="shared" si="71"/>
        <v>50.862064516129</v>
      </c>
    </row>
    <row r="162" spans="1:9">
      <c r="A162" s="91"/>
      <c r="B162" s="91"/>
      <c r="C162" s="163">
        <v>52</v>
      </c>
      <c r="D162" s="322" t="s">
        <v>88</v>
      </c>
      <c r="E162" s="164">
        <f>E56+E84</f>
        <v>78930.67</v>
      </c>
      <c r="F162" s="164">
        <f>F56+F84</f>
        <v>155000</v>
      </c>
      <c r="G162" s="164">
        <f>G56+G84</f>
        <v>78836.2</v>
      </c>
      <c r="H162" s="128">
        <f t="shared" si="70"/>
        <v>99.8803126845369</v>
      </c>
      <c r="I162" s="128">
        <f t="shared" si="71"/>
        <v>50.862064516129</v>
      </c>
    </row>
    <row r="163" s="4" customFormat="1" spans="1:9">
      <c r="A163" s="77"/>
      <c r="B163" s="77">
        <v>6</v>
      </c>
      <c r="C163" s="132"/>
      <c r="D163" s="321" t="s">
        <v>89</v>
      </c>
      <c r="E163" s="162">
        <f>SUM(E164)</f>
        <v>0</v>
      </c>
      <c r="F163" s="162">
        <f>SUM(F164)</f>
        <v>1000</v>
      </c>
      <c r="G163" s="162">
        <f>SUM(G164)</f>
        <v>0</v>
      </c>
      <c r="H163" s="31">
        <f t="shared" si="70"/>
        <v>0</v>
      </c>
      <c r="I163" s="31">
        <f t="shared" si="71"/>
        <v>0</v>
      </c>
    </row>
    <row r="164" spans="1:9">
      <c r="A164" s="91"/>
      <c r="B164" s="91"/>
      <c r="C164" s="163">
        <v>61</v>
      </c>
      <c r="D164" s="322" t="s">
        <v>89</v>
      </c>
      <c r="E164" s="164">
        <f>E73</f>
        <v>0</v>
      </c>
      <c r="F164" s="164">
        <f>F73</f>
        <v>1000</v>
      </c>
      <c r="G164" s="164">
        <f>G73</f>
        <v>0</v>
      </c>
      <c r="H164" s="128">
        <f t="shared" si="70"/>
        <v>0</v>
      </c>
      <c r="I164" s="128">
        <f t="shared" si="71"/>
        <v>0</v>
      </c>
    </row>
    <row r="165" s="4" customFormat="1" spans="1:9">
      <c r="A165" s="77"/>
      <c r="B165" s="77">
        <v>7</v>
      </c>
      <c r="C165" s="132"/>
      <c r="D165" s="321" t="s">
        <v>134</v>
      </c>
      <c r="E165" s="162">
        <f>SUM(E166)</f>
        <v>0</v>
      </c>
      <c r="F165" s="162">
        <f>SUM(F166)</f>
        <v>0</v>
      </c>
      <c r="G165" s="162">
        <f>SUM(G166)</f>
        <v>0</v>
      </c>
      <c r="H165" s="31">
        <f t="shared" si="70"/>
        <v>0</v>
      </c>
      <c r="I165" s="31">
        <f t="shared" si="71"/>
        <v>0</v>
      </c>
    </row>
    <row r="166" spans="1:9">
      <c r="A166" s="91"/>
      <c r="B166" s="91"/>
      <c r="C166" s="163">
        <v>71</v>
      </c>
      <c r="D166" s="323" t="s">
        <v>135</v>
      </c>
      <c r="E166" s="164">
        <f>E67</f>
        <v>0</v>
      </c>
      <c r="F166" s="164">
        <f>F67</f>
        <v>0</v>
      </c>
      <c r="G166" s="164">
        <f>G67</f>
        <v>0</v>
      </c>
      <c r="H166" s="128">
        <f t="shared" si="70"/>
        <v>0</v>
      </c>
      <c r="I166" s="128">
        <f t="shared" si="71"/>
        <v>0</v>
      </c>
    </row>
    <row r="167" ht="13.5" customHeight="1" spans="1:9">
      <c r="A167" s="166"/>
      <c r="B167" s="166"/>
      <c r="C167" s="167"/>
      <c r="D167" s="168"/>
      <c r="E167" s="169"/>
      <c r="F167" s="169"/>
      <c r="G167" s="169"/>
      <c r="H167" s="169"/>
      <c r="I167" s="169"/>
    </row>
    <row r="168" s="4" customFormat="1" spans="1:9">
      <c r="A168" s="79"/>
      <c r="B168" s="79"/>
      <c r="C168" s="170"/>
      <c r="D168" s="324" t="s">
        <v>136</v>
      </c>
      <c r="E168" s="172">
        <f>SUM(E169+E171+E173+E175+E177)</f>
        <v>231879.98</v>
      </c>
      <c r="F168" s="172">
        <f>SUM(F169+F171+F173+F175+F177)</f>
        <v>530000</v>
      </c>
      <c r="G168" s="172">
        <f>SUM(G169+G171+G173+G175+G177)</f>
        <v>233249.51</v>
      </c>
      <c r="H168" s="31">
        <f t="shared" ref="H168:H178" si="72">IF(G168&gt;0,G168/E168*100,0)</f>
        <v>100.590620199295</v>
      </c>
      <c r="I168" s="31">
        <f t="shared" ref="I168:I178" si="73">IF(G168&gt;0,G168/F168*100,0)</f>
        <v>44.009341509434</v>
      </c>
    </row>
    <row r="169" s="4" customFormat="1" spans="1:9">
      <c r="A169" s="77"/>
      <c r="B169" s="77">
        <v>1</v>
      </c>
      <c r="C169" s="132"/>
      <c r="D169" s="321" t="s">
        <v>86</v>
      </c>
      <c r="E169" s="162">
        <f>SUM(E170)</f>
        <v>95650.12</v>
      </c>
      <c r="F169" s="162">
        <f>SUM(F170)</f>
        <v>259000</v>
      </c>
      <c r="G169" s="162">
        <f>SUM(G170)</f>
        <v>126379.77</v>
      </c>
      <c r="H169" s="31">
        <f t="shared" si="72"/>
        <v>132.127142130088</v>
      </c>
      <c r="I169" s="31">
        <f t="shared" si="73"/>
        <v>48.795277992278</v>
      </c>
    </row>
    <row r="170" spans="1:9">
      <c r="A170" s="91"/>
      <c r="B170" s="91"/>
      <c r="C170" s="163">
        <v>11</v>
      </c>
      <c r="D170" s="322" t="s">
        <v>86</v>
      </c>
      <c r="E170" s="164">
        <f>E96+E133+E138+E148</f>
        <v>95650.12</v>
      </c>
      <c r="F170" s="164">
        <f>F96+F133+F138+F148</f>
        <v>259000</v>
      </c>
      <c r="G170" s="164">
        <f>G96+G133+G138+G148</f>
        <v>126379.77</v>
      </c>
      <c r="H170" s="128">
        <f t="shared" si="72"/>
        <v>132.127142130088</v>
      </c>
      <c r="I170" s="128">
        <f t="shared" si="73"/>
        <v>48.795277992278</v>
      </c>
    </row>
    <row r="171" s="4" customFormat="1" spans="1:9">
      <c r="A171" s="77"/>
      <c r="B171" s="77">
        <v>4</v>
      </c>
      <c r="C171" s="132"/>
      <c r="D171" s="321" t="s">
        <v>132</v>
      </c>
      <c r="E171" s="162">
        <f>SUM(E172)</f>
        <v>57299.19</v>
      </c>
      <c r="F171" s="162">
        <f>SUM(F172)</f>
        <v>115000</v>
      </c>
      <c r="G171" s="162">
        <f>SUM(G172)</f>
        <v>49753.54</v>
      </c>
      <c r="H171" s="31">
        <f t="shared" si="72"/>
        <v>86.8311401958736</v>
      </c>
      <c r="I171" s="31">
        <f t="shared" si="73"/>
        <v>43.263947826087</v>
      </c>
    </row>
    <row r="172" spans="1:9">
      <c r="A172" s="91"/>
      <c r="B172" s="91"/>
      <c r="C172" s="163">
        <v>43</v>
      </c>
      <c r="D172" s="322" t="s">
        <v>87</v>
      </c>
      <c r="E172" s="164">
        <f>E97+E134+E139+E149</f>
        <v>57299.19</v>
      </c>
      <c r="F172" s="164">
        <f>F97+F134+F139+F149</f>
        <v>115000</v>
      </c>
      <c r="G172" s="164">
        <f>G97+G134+G139+G149</f>
        <v>49753.54</v>
      </c>
      <c r="H172" s="128">
        <f t="shared" si="72"/>
        <v>86.8311401958736</v>
      </c>
      <c r="I172" s="128">
        <f t="shared" si="73"/>
        <v>43.263947826087</v>
      </c>
    </row>
    <row r="173" s="4" customFormat="1" spans="1:9">
      <c r="A173" s="77"/>
      <c r="B173" s="77">
        <v>5</v>
      </c>
      <c r="C173" s="132"/>
      <c r="D173" s="321" t="s">
        <v>133</v>
      </c>
      <c r="E173" s="162">
        <f>SUM(E174)</f>
        <v>78930.67</v>
      </c>
      <c r="F173" s="162">
        <f>SUM(F174)</f>
        <v>155000</v>
      </c>
      <c r="G173" s="162">
        <f>SUM(G174)</f>
        <v>57116.2</v>
      </c>
      <c r="H173" s="31">
        <f t="shared" si="72"/>
        <v>72.362492298621</v>
      </c>
      <c r="I173" s="31">
        <f t="shared" si="73"/>
        <v>36.8491612903226</v>
      </c>
    </row>
    <row r="174" spans="1:9">
      <c r="A174" s="91"/>
      <c r="B174" s="91"/>
      <c r="C174" s="163">
        <v>52</v>
      </c>
      <c r="D174" s="322" t="s">
        <v>88</v>
      </c>
      <c r="E174" s="164">
        <f>E98+E150</f>
        <v>78930.67</v>
      </c>
      <c r="F174" s="164">
        <f>F98+F150</f>
        <v>155000</v>
      </c>
      <c r="G174" s="164">
        <f>G98+G150</f>
        <v>57116.2</v>
      </c>
      <c r="H174" s="128">
        <f t="shared" si="72"/>
        <v>72.362492298621</v>
      </c>
      <c r="I174" s="128">
        <f t="shared" si="73"/>
        <v>36.8491612903226</v>
      </c>
    </row>
    <row r="175" s="4" customFormat="1" spans="1:9">
      <c r="A175" s="77"/>
      <c r="B175" s="77">
        <v>6</v>
      </c>
      <c r="C175" s="132"/>
      <c r="D175" s="321" t="s">
        <v>89</v>
      </c>
      <c r="E175" s="162">
        <f>SUM(E176)</f>
        <v>0</v>
      </c>
      <c r="F175" s="162">
        <f>SUM(F176)</f>
        <v>1000</v>
      </c>
      <c r="G175" s="162">
        <f>SUM(G176)</f>
        <v>0</v>
      </c>
      <c r="H175" s="31">
        <f t="shared" si="72"/>
        <v>0</v>
      </c>
      <c r="I175" s="31">
        <f t="shared" si="73"/>
        <v>0</v>
      </c>
    </row>
    <row r="176" spans="1:9">
      <c r="A176" s="91"/>
      <c r="B176" s="91"/>
      <c r="C176" s="163">
        <v>61</v>
      </c>
      <c r="D176" s="322" t="s">
        <v>89</v>
      </c>
      <c r="E176" s="164">
        <f>E135+E151</f>
        <v>0</v>
      </c>
      <c r="F176" s="164">
        <f>F135+F151</f>
        <v>1000</v>
      </c>
      <c r="G176" s="164">
        <f>G135+G151</f>
        <v>0</v>
      </c>
      <c r="H176" s="128">
        <f t="shared" si="72"/>
        <v>0</v>
      </c>
      <c r="I176" s="128">
        <f t="shared" si="73"/>
        <v>0</v>
      </c>
    </row>
    <row r="177" s="4" customFormat="1" spans="1:9">
      <c r="A177" s="77"/>
      <c r="B177" s="77">
        <v>7</v>
      </c>
      <c r="C177" s="132"/>
      <c r="D177" s="321" t="s">
        <v>134</v>
      </c>
      <c r="E177" s="162">
        <f>SUM(E178)</f>
        <v>0</v>
      </c>
      <c r="F177" s="162">
        <f>SUM(F178)</f>
        <v>0</v>
      </c>
      <c r="G177" s="162">
        <f>SUM(G178)</f>
        <v>0</v>
      </c>
      <c r="H177" s="31">
        <f t="shared" si="72"/>
        <v>0</v>
      </c>
      <c r="I177" s="31">
        <f t="shared" si="73"/>
        <v>0</v>
      </c>
    </row>
    <row r="178" spans="1:9">
      <c r="A178" s="91"/>
      <c r="B178" s="91"/>
      <c r="C178" s="163">
        <v>71</v>
      </c>
      <c r="D178" s="323" t="s">
        <v>135</v>
      </c>
      <c r="E178" s="164">
        <f>E100</f>
        <v>0</v>
      </c>
      <c r="F178" s="164">
        <f>F100</f>
        <v>0</v>
      </c>
      <c r="G178" s="164">
        <f>G100</f>
        <v>0</v>
      </c>
      <c r="H178" s="128">
        <f t="shared" si="72"/>
        <v>0</v>
      </c>
      <c r="I178" s="128">
        <f t="shared" si="73"/>
        <v>0</v>
      </c>
    </row>
    <row r="179" spans="1:9">
      <c r="A179" s="155"/>
      <c r="B179" s="155"/>
      <c r="C179" s="156"/>
      <c r="D179" s="156"/>
      <c r="E179" s="156"/>
      <c r="F179" s="157"/>
      <c r="G179" s="157"/>
      <c r="H179" s="157"/>
      <c r="I179" s="157"/>
    </row>
    <row r="180" ht="18.75" customHeight="1" spans="1:9">
      <c r="D180" s="173" t="s">
        <v>137</v>
      </c>
      <c r="E180" s="173"/>
      <c r="F180" s="173"/>
      <c r="G180" s="173"/>
      <c r="H180" s="173"/>
      <c r="I180" s="173"/>
    </row>
    <row r="181" ht="25.5" spans="1:9">
      <c r="D181" s="20" t="s">
        <v>138</v>
      </c>
      <c r="E181" s="20" t="s">
        <v>14</v>
      </c>
      <c r="F181" s="20" t="s">
        <v>15</v>
      </c>
      <c r="G181" s="20" t="s">
        <v>16</v>
      </c>
      <c r="H181" s="20" t="s">
        <v>17</v>
      </c>
      <c r="I181" s="20" t="s">
        <v>18</v>
      </c>
    </row>
    <row r="182" spans="1:9">
      <c r="D182" s="24">
        <v>1</v>
      </c>
      <c r="E182" s="24">
        <v>2</v>
      </c>
      <c r="F182" s="24">
        <v>3</v>
      </c>
      <c r="G182" s="24">
        <v>4</v>
      </c>
      <c r="H182" s="24" t="s">
        <v>19</v>
      </c>
      <c r="I182" s="24" t="s">
        <v>20</v>
      </c>
    </row>
    <row r="183" spans="1:9">
      <c r="D183" s="72" t="s">
        <v>139</v>
      </c>
      <c r="E183" s="174">
        <f t="shared" ref="E183:G185" si="74">SUM(E184)</f>
        <v>231879.98</v>
      </c>
      <c r="F183" s="174">
        <f t="shared" si="74"/>
        <v>530000</v>
      </c>
      <c r="G183" s="174">
        <f t="shared" si="74"/>
        <v>233249.51</v>
      </c>
      <c r="H183" s="31">
        <f>IF(G183&gt;0,G183/E183*100,0)</f>
        <v>100.590620199294</v>
      </c>
      <c r="I183" s="31">
        <f>IF(G183&gt;0,G183/F183*100,0)</f>
        <v>44.009341509434</v>
      </c>
    </row>
    <row r="184" spans="1:9">
      <c r="D184" s="77" t="s">
        <v>140</v>
      </c>
      <c r="E184" s="126">
        <f t="shared" si="74"/>
        <v>231879.98</v>
      </c>
      <c r="F184" s="126">
        <f t="shared" si="74"/>
        <v>530000</v>
      </c>
      <c r="G184" s="126">
        <f t="shared" si="74"/>
        <v>233249.51</v>
      </c>
      <c r="H184" s="31">
        <f>IF(G184&gt;0,G184/E184*100,0)</f>
        <v>100.590620199294</v>
      </c>
      <c r="I184" s="31">
        <f>IF(G184&gt;0,G184/F184*100,0)</f>
        <v>44.009341509434</v>
      </c>
    </row>
    <row r="185" spans="1:9">
      <c r="D185" s="325" t="s">
        <v>141</v>
      </c>
      <c r="E185" s="127">
        <f t="shared" si="74"/>
        <v>231879.98</v>
      </c>
      <c r="F185" s="127">
        <f t="shared" si="74"/>
        <v>530000</v>
      </c>
      <c r="G185" s="127">
        <f t="shared" si="74"/>
        <v>233249.51</v>
      </c>
      <c r="H185" s="128">
        <f>IF(G185&gt;0,G185/E185*100,0)</f>
        <v>100.590620199294</v>
      </c>
      <c r="I185" s="128">
        <f>IF(G185&gt;0,G185/F185*100,0)</f>
        <v>44.009341509434</v>
      </c>
    </row>
    <row r="186" spans="1:9">
      <c r="D186" s="102" t="s">
        <v>142</v>
      </c>
      <c r="E186" s="127">
        <f>SUM(E17)</f>
        <v>231879.98</v>
      </c>
      <c r="F186" s="127">
        <f>SUM(F17)</f>
        <v>530000</v>
      </c>
      <c r="G186" s="127">
        <f>SUM(G17)</f>
        <v>233249.51</v>
      </c>
      <c r="H186" s="128">
        <f>IF(G186&gt;0,G186/E186*100,0)</f>
        <v>100.590620199294</v>
      </c>
      <c r="I186" s="128">
        <f>IF(G186&gt;0,G186/F186*100,0)</f>
        <v>44.009341509434</v>
      </c>
    </row>
    <row r="187" spans="1:9">
      <c r="D187" s="176"/>
      <c r="E187" s="176"/>
      <c r="F187" s="157"/>
      <c r="G187" s="157"/>
      <c r="H187" s="157"/>
      <c r="I187" s="157"/>
    </row>
    <row r="188" ht="15.75" spans="1:9">
      <c r="A188" s="14" t="s">
        <v>143</v>
      </c>
      <c r="B188" s="16"/>
      <c r="C188" s="16"/>
      <c r="D188" s="16"/>
      <c r="E188" s="16"/>
      <c r="F188" s="16"/>
      <c r="G188" s="16"/>
      <c r="H188" s="16"/>
      <c r="I188" s="16"/>
    </row>
    <row r="189" ht="25.5" spans="1:9">
      <c r="A189" s="300" t="s">
        <v>13</v>
      </c>
      <c r="B189" s="18"/>
      <c r="C189" s="18"/>
      <c r="D189" s="19"/>
      <c r="E189" s="20" t="s">
        <v>14</v>
      </c>
      <c r="F189" s="20" t="s">
        <v>15</v>
      </c>
      <c r="G189" s="20" t="s">
        <v>16</v>
      </c>
      <c r="H189" s="20" t="s">
        <v>17</v>
      </c>
      <c r="I189" s="20" t="s">
        <v>18</v>
      </c>
    </row>
    <row r="190" spans="1:9">
      <c r="A190" s="40">
        <v>1</v>
      </c>
      <c r="B190" s="41"/>
      <c r="C190" s="41"/>
      <c r="D190" s="42"/>
      <c r="E190" s="24">
        <v>2</v>
      </c>
      <c r="F190" s="24">
        <v>3</v>
      </c>
      <c r="G190" s="24">
        <v>4</v>
      </c>
      <c r="H190" s="24" t="s">
        <v>19</v>
      </c>
      <c r="I190" s="24" t="s">
        <v>20</v>
      </c>
    </row>
    <row r="191" spans="1:9">
      <c r="A191" s="159">
        <v>8</v>
      </c>
      <c r="B191" s="159"/>
      <c r="C191" s="159"/>
      <c r="D191" s="159" t="s">
        <v>144</v>
      </c>
      <c r="E191" s="174">
        <f t="shared" ref="E191:G192" si="75">SUM(E192)</f>
        <v>0</v>
      </c>
      <c r="F191" s="174">
        <f t="shared" si="75"/>
        <v>0</v>
      </c>
      <c r="G191" s="174">
        <f t="shared" si="75"/>
        <v>0</v>
      </c>
      <c r="H191" s="31">
        <f>IF(G191&gt;0,G191/E191*100,0)</f>
        <v>0</v>
      </c>
      <c r="I191" s="31">
        <f>IF(G191&gt;0,G191/F191*100,0)</f>
        <v>0</v>
      </c>
    </row>
    <row r="192" spans="1:9">
      <c r="A192" s="77"/>
      <c r="B192" s="91">
        <v>84</v>
      </c>
      <c r="C192" s="91"/>
      <c r="D192" s="91" t="s">
        <v>145</v>
      </c>
      <c r="E192" s="127">
        <f t="shared" si="75"/>
        <v>0</v>
      </c>
      <c r="F192" s="127">
        <f t="shared" si="75"/>
        <v>0</v>
      </c>
      <c r="G192" s="127">
        <f t="shared" si="75"/>
        <v>0</v>
      </c>
      <c r="H192" s="128">
        <f>IF(G192&gt;0,G192/E192*100,0)</f>
        <v>0</v>
      </c>
      <c r="I192" s="128">
        <f>IF(G192&gt;0,G192/F192*100,0)</f>
        <v>0</v>
      </c>
    </row>
    <row r="193" spans="1:9">
      <c r="A193" s="104"/>
      <c r="B193" s="118"/>
      <c r="C193" s="109">
        <v>81</v>
      </c>
      <c r="D193" s="311" t="s">
        <v>146</v>
      </c>
      <c r="E193" s="112">
        <v>0</v>
      </c>
      <c r="F193" s="112">
        <v>0</v>
      </c>
      <c r="G193" s="112">
        <v>0</v>
      </c>
      <c r="H193" s="112">
        <f>IF(G193&gt;0,G193/E193*100,0)</f>
        <v>0</v>
      </c>
      <c r="I193" s="112">
        <f>IF(G193&gt;0,G193/F193*100,0)</f>
        <v>0</v>
      </c>
    </row>
    <row r="194" spans="1:9">
      <c r="A194" s="160">
        <v>5</v>
      </c>
      <c r="B194" s="160"/>
      <c r="C194" s="160"/>
      <c r="D194" s="177" t="s">
        <v>147</v>
      </c>
      <c r="E194" s="174">
        <f t="shared" ref="E194:G195" si="76">SUM(E195)</f>
        <v>0</v>
      </c>
      <c r="F194" s="174">
        <f t="shared" si="76"/>
        <v>0</v>
      </c>
      <c r="G194" s="174">
        <f t="shared" si="76"/>
        <v>0</v>
      </c>
      <c r="H194" s="31">
        <f>IF(G194&gt;0,G194/E194*100,0)</f>
        <v>0</v>
      </c>
      <c r="I194" s="31">
        <f>IF(G194&gt;0,G194/F194*100,0)</f>
        <v>0</v>
      </c>
    </row>
    <row r="195" spans="1:9">
      <c r="A195" s="91"/>
      <c r="B195" s="91">
        <v>54</v>
      </c>
      <c r="C195" s="91"/>
      <c r="D195" s="178" t="s">
        <v>148</v>
      </c>
      <c r="E195" s="127">
        <f t="shared" si="76"/>
        <v>0</v>
      </c>
      <c r="F195" s="127">
        <f t="shared" si="76"/>
        <v>0</v>
      </c>
      <c r="G195" s="127">
        <f t="shared" si="76"/>
        <v>0</v>
      </c>
      <c r="H195" s="128">
        <f>IF(G195&gt;0,G195/E195*100,0)</f>
        <v>0</v>
      </c>
      <c r="I195" s="128">
        <f>IF(G195&gt;0,G195/F195*100,0)</f>
        <v>0</v>
      </c>
    </row>
    <row r="196" spans="1:9">
      <c r="A196" s="87"/>
      <c r="B196" s="179"/>
      <c r="C196" s="180">
        <v>11</v>
      </c>
      <c r="D196" s="326" t="s">
        <v>86</v>
      </c>
      <c r="E196" s="181">
        <v>0</v>
      </c>
      <c r="F196" s="181">
        <v>0</v>
      </c>
      <c r="G196" s="181">
        <v>0</v>
      </c>
      <c r="H196" s="181">
        <v>0</v>
      </c>
      <c r="I196" s="181">
        <v>0</v>
      </c>
    </row>
    <row r="198" ht="15.75" spans="1:9">
      <c r="A198" s="14" t="s">
        <v>149</v>
      </c>
      <c r="B198" s="16"/>
      <c r="C198" s="16"/>
      <c r="D198" s="16"/>
      <c r="E198" s="16"/>
      <c r="F198" s="16"/>
      <c r="G198" s="16"/>
      <c r="H198" s="16"/>
      <c r="I198" s="16"/>
    </row>
    <row r="199" ht="15.75" spans="1:9">
      <c r="A199" s="173" t="s">
        <v>150</v>
      </c>
      <c r="B199" s="173"/>
      <c r="C199" s="173"/>
      <c r="D199" s="173"/>
      <c r="E199" s="173"/>
      <c r="F199" s="173"/>
      <c r="G199" s="173"/>
      <c r="H199" s="173"/>
      <c r="I199" s="173"/>
    </row>
    <row r="200" ht="25.5" customHeight="1" spans="1:9">
      <c r="A200" s="17" t="s">
        <v>151</v>
      </c>
      <c r="B200" s="18"/>
      <c r="C200" s="18"/>
      <c r="D200" s="18"/>
      <c r="E200" s="20" t="s">
        <v>14</v>
      </c>
      <c r="F200" s="20" t="s">
        <v>15</v>
      </c>
      <c r="G200" s="20" t="s">
        <v>16</v>
      </c>
      <c r="H200" s="20" t="s">
        <v>17</v>
      </c>
      <c r="I200" s="20" t="s">
        <v>18</v>
      </c>
    </row>
    <row r="201" spans="1:9">
      <c r="A201" s="40">
        <v>1</v>
      </c>
      <c r="B201" s="41"/>
      <c r="C201" s="41"/>
      <c r="D201" s="41"/>
      <c r="E201" s="24">
        <v>2</v>
      </c>
      <c r="F201" s="24">
        <v>3</v>
      </c>
      <c r="G201" s="24">
        <v>4</v>
      </c>
      <c r="H201" s="24" t="s">
        <v>19</v>
      </c>
      <c r="I201" s="24" t="s">
        <v>20</v>
      </c>
    </row>
    <row r="202" spans="1:9">
      <c r="A202" s="182" t="s">
        <v>152</v>
      </c>
      <c r="B202" s="183"/>
      <c r="C202" s="184"/>
      <c r="D202" s="185" t="s">
        <v>153</v>
      </c>
      <c r="E202" s="161">
        <f t="shared" ref="E202:G202" si="77">SUM(E203)</f>
        <v>231879.98</v>
      </c>
      <c r="F202" s="174">
        <f t="shared" si="77"/>
        <v>530000</v>
      </c>
      <c r="G202" s="174">
        <f t="shared" si="77"/>
        <v>233249.51</v>
      </c>
      <c r="H202" s="31">
        <f t="shared" ref="H202:H219" si="78">IF(G202&gt;0,G202/E202*100,0)</f>
        <v>100.590620199295</v>
      </c>
      <c r="I202" s="31">
        <f t="shared" ref="I202:I219" si="79">IF(G202&gt;0,G202/F202*100,0)</f>
        <v>44.009341509434</v>
      </c>
    </row>
    <row r="203" ht="15.75" spans="1:9">
      <c r="A203" s="186" t="s">
        <v>154</v>
      </c>
      <c r="B203" s="187"/>
      <c r="C203" s="188"/>
      <c r="D203" s="189" t="s">
        <v>155</v>
      </c>
      <c r="E203" s="190">
        <f>SUM(E204+E255+E360+E370+E380+E398+E434)</f>
        <v>231879.98</v>
      </c>
      <c r="F203" s="190">
        <f>SUM(F204+F255+F360+F370+F380+F398+F434)</f>
        <v>530000</v>
      </c>
      <c r="G203" s="190">
        <f>SUM(G204+G255+G360+G370+G380+G398+G434)</f>
        <v>233249.51</v>
      </c>
      <c r="H203" s="76">
        <f t="shared" si="78"/>
        <v>100.590620199295</v>
      </c>
      <c r="I203" s="76">
        <f t="shared" si="79"/>
        <v>44.009341509434</v>
      </c>
    </row>
    <row r="204" s="8" customFormat="1" spans="1:9">
      <c r="A204" s="191" t="s">
        <v>156</v>
      </c>
      <c r="B204" s="192"/>
      <c r="C204" s="193"/>
      <c r="D204" s="194" t="s">
        <v>86</v>
      </c>
      <c r="E204" s="195">
        <f t="shared" ref="E204:G204" si="80">SUM(E205)</f>
        <v>95650.12</v>
      </c>
      <c r="F204" s="196">
        <f t="shared" si="80"/>
        <v>258000</v>
      </c>
      <c r="G204" s="196">
        <f t="shared" si="80"/>
        <v>126379.77</v>
      </c>
      <c r="H204" s="112">
        <f t="shared" si="78"/>
        <v>132.127142130088</v>
      </c>
      <c r="I204" s="112">
        <f t="shared" si="79"/>
        <v>48.9844069767442</v>
      </c>
    </row>
    <row r="205" s="4" customFormat="1" spans="1:9">
      <c r="A205" s="182">
        <v>3</v>
      </c>
      <c r="B205" s="183"/>
      <c r="C205" s="184"/>
      <c r="D205" s="197" t="s">
        <v>81</v>
      </c>
      <c r="E205" s="161">
        <f>SUM(E206+E220+E252)</f>
        <v>95650.12</v>
      </c>
      <c r="F205" s="174">
        <f>SUM(F206+F220+F252)</f>
        <v>258000</v>
      </c>
      <c r="G205" s="174">
        <f>SUM(G206+G220+G252)</f>
        <v>126379.77</v>
      </c>
      <c r="H205" s="31">
        <f t="shared" si="78"/>
        <v>132.127142130088</v>
      </c>
      <c r="I205" s="31">
        <f t="shared" si="79"/>
        <v>48.9844069767442</v>
      </c>
    </row>
    <row r="206" s="9" customFormat="1" spans="1:9">
      <c r="A206" s="198">
        <v>31</v>
      </c>
      <c r="B206" s="199"/>
      <c r="C206" s="200"/>
      <c r="D206" s="201" t="s">
        <v>82</v>
      </c>
      <c r="E206" s="202">
        <f>SUM(E207+E210+E217)</f>
        <v>95650.12</v>
      </c>
      <c r="F206" s="203">
        <f>SUM(F207+F210+F217)</f>
        <v>258000</v>
      </c>
      <c r="G206" s="203">
        <f>SUM(G207+G210+G217)</f>
        <v>126379.77</v>
      </c>
      <c r="H206" s="204">
        <f t="shared" si="78"/>
        <v>132.127142130088</v>
      </c>
      <c r="I206" s="204">
        <f t="shared" si="79"/>
        <v>48.9844069767442</v>
      </c>
    </row>
    <row r="207" s="4" customFormat="1" spans="1:9">
      <c r="A207" s="205"/>
      <c r="B207" s="206">
        <v>311</v>
      </c>
      <c r="C207" s="136"/>
      <c r="D207" s="207" t="s">
        <v>157</v>
      </c>
      <c r="E207" s="162">
        <f t="shared" ref="E207:G207" si="81">SUM(E208)</f>
        <v>90350.12</v>
      </c>
      <c r="F207" s="126">
        <f t="shared" si="81"/>
        <v>225000</v>
      </c>
      <c r="G207" s="126">
        <f t="shared" si="81"/>
        <v>112675.09</v>
      </c>
      <c r="H207" s="45">
        <f t="shared" si="78"/>
        <v>124.70939717623</v>
      </c>
      <c r="I207" s="45">
        <f t="shared" si="79"/>
        <v>50.0778177777778</v>
      </c>
    </row>
    <row r="208" spans="1:9">
      <c r="A208" s="208"/>
      <c r="B208" s="209">
        <v>3111</v>
      </c>
      <c r="C208" s="210"/>
      <c r="D208" s="211" t="s">
        <v>158</v>
      </c>
      <c r="E208" s="107">
        <f>SUM(E209)</f>
        <v>90350.12</v>
      </c>
      <c r="F208" s="107">
        <f>SUM(F209)</f>
        <v>225000</v>
      </c>
      <c r="G208" s="107">
        <f>SUM(G209)</f>
        <v>112675.09</v>
      </c>
      <c r="H208" s="107">
        <f t="shared" si="78"/>
        <v>124.70939717623</v>
      </c>
      <c r="I208" s="107">
        <f t="shared" si="79"/>
        <v>50.0778177777778</v>
      </c>
    </row>
    <row r="209" spans="1:9">
      <c r="A209" s="208"/>
      <c r="B209" s="212"/>
      <c r="C209" s="213">
        <v>31111</v>
      </c>
      <c r="D209" s="214" t="s">
        <v>159</v>
      </c>
      <c r="E209" s="90">
        <v>90350.12</v>
      </c>
      <c r="F209" s="89">
        <v>225000</v>
      </c>
      <c r="G209" s="89">
        <v>112675.09</v>
      </c>
      <c r="H209" s="90">
        <f t="shared" si="78"/>
        <v>124.70939717623</v>
      </c>
      <c r="I209" s="90">
        <f t="shared" si="79"/>
        <v>50.0778177777778</v>
      </c>
    </row>
    <row r="210" s="4" customFormat="1" spans="1:9">
      <c r="A210" s="205"/>
      <c r="B210" s="206">
        <v>312</v>
      </c>
      <c r="C210" s="136"/>
      <c r="D210" s="207" t="s">
        <v>160</v>
      </c>
      <c r="E210" s="162">
        <f t="shared" ref="E210:G210" si="82">SUM(E211)</f>
        <v>2800</v>
      </c>
      <c r="F210" s="126">
        <f t="shared" si="82"/>
        <v>6000</v>
      </c>
      <c r="G210" s="126">
        <f t="shared" si="82"/>
        <v>5600</v>
      </c>
      <c r="H210" s="45">
        <f t="shared" si="78"/>
        <v>200</v>
      </c>
      <c r="I210" s="45">
        <f t="shared" si="79"/>
        <v>93.3333333333333</v>
      </c>
    </row>
    <row r="211" spans="1:9">
      <c r="A211" s="208"/>
      <c r="B211" s="209">
        <v>3121</v>
      </c>
      <c r="C211" s="210"/>
      <c r="D211" s="211" t="s">
        <v>84</v>
      </c>
      <c r="E211" s="107">
        <f>SUM(E212:E216)</f>
        <v>2800</v>
      </c>
      <c r="F211" s="107">
        <f>SUM(F212:F216)</f>
        <v>6000</v>
      </c>
      <c r="G211" s="107">
        <f>SUM(G212:G216)</f>
        <v>5600</v>
      </c>
      <c r="H211" s="107">
        <f t="shared" si="78"/>
        <v>200</v>
      </c>
      <c r="I211" s="107">
        <f t="shared" si="79"/>
        <v>93.3333333333333</v>
      </c>
    </row>
    <row r="212" spans="1:9">
      <c r="A212" s="208"/>
      <c r="B212" s="212"/>
      <c r="C212" s="213">
        <v>31212</v>
      </c>
      <c r="D212" s="214" t="s">
        <v>161</v>
      </c>
      <c r="E212" s="90">
        <v>0</v>
      </c>
      <c r="F212" s="89">
        <v>0</v>
      </c>
      <c r="G212" s="89">
        <v>0</v>
      </c>
      <c r="H212" s="90">
        <f t="shared" si="78"/>
        <v>0</v>
      </c>
      <c r="I212" s="90">
        <f t="shared" si="79"/>
        <v>0</v>
      </c>
    </row>
    <row r="213" spans="1:9">
      <c r="A213" s="208"/>
      <c r="B213" s="212"/>
      <c r="C213" s="213">
        <v>31213</v>
      </c>
      <c r="D213" s="214" t="s">
        <v>162</v>
      </c>
      <c r="E213" s="90">
        <v>0</v>
      </c>
      <c r="F213" s="89">
        <v>0</v>
      </c>
      <c r="G213" s="89">
        <v>0</v>
      </c>
      <c r="H213" s="90">
        <f t="shared" si="78"/>
        <v>0</v>
      </c>
      <c r="I213" s="90">
        <f t="shared" si="79"/>
        <v>0</v>
      </c>
    </row>
    <row r="214" spans="1:9">
      <c r="A214" s="208"/>
      <c r="B214" s="212"/>
      <c r="C214" s="213">
        <v>31215</v>
      </c>
      <c r="D214" s="214" t="s">
        <v>163</v>
      </c>
      <c r="E214" s="90">
        <v>0</v>
      </c>
      <c r="F214" s="89">
        <v>0</v>
      </c>
      <c r="G214" s="89">
        <v>0</v>
      </c>
      <c r="H214" s="90">
        <f t="shared" si="78"/>
        <v>0</v>
      </c>
      <c r="I214" s="90">
        <f t="shared" si="79"/>
        <v>0</v>
      </c>
    </row>
    <row r="215" spans="1:9">
      <c r="A215" s="208"/>
      <c r="B215" s="212"/>
      <c r="C215" s="213">
        <v>31216</v>
      </c>
      <c r="D215" s="214" t="s">
        <v>164</v>
      </c>
      <c r="E215" s="90">
        <v>2800</v>
      </c>
      <c r="F215" s="89">
        <v>6000</v>
      </c>
      <c r="G215" s="89">
        <v>5600</v>
      </c>
      <c r="H215" s="90">
        <f t="shared" si="78"/>
        <v>200</v>
      </c>
      <c r="I215" s="90">
        <f t="shared" si="79"/>
        <v>93.3333333333333</v>
      </c>
    </row>
    <row r="216" spans="1:9">
      <c r="A216" s="208"/>
      <c r="B216" s="212"/>
      <c r="C216" s="213">
        <v>31219</v>
      </c>
      <c r="D216" s="214" t="s">
        <v>165</v>
      </c>
      <c r="E216" s="90">
        <v>0</v>
      </c>
      <c r="F216" s="89">
        <v>0</v>
      </c>
      <c r="G216" s="89">
        <v>0</v>
      </c>
      <c r="H216" s="90">
        <f t="shared" si="78"/>
        <v>0</v>
      </c>
      <c r="I216" s="90">
        <f t="shared" si="79"/>
        <v>0</v>
      </c>
    </row>
    <row r="217" s="4" customFormat="1" spans="1:9">
      <c r="A217" s="205"/>
      <c r="B217" s="206">
        <v>313</v>
      </c>
      <c r="C217" s="136"/>
      <c r="D217" s="207" t="s">
        <v>166</v>
      </c>
      <c r="E217" s="162">
        <f t="shared" ref="E217:G217" si="83">SUM(E218)</f>
        <v>2500</v>
      </c>
      <c r="F217" s="126">
        <f t="shared" si="83"/>
        <v>27000</v>
      </c>
      <c r="G217" s="126">
        <f t="shared" si="83"/>
        <v>8104.68</v>
      </c>
      <c r="H217" s="45">
        <f t="shared" si="78"/>
        <v>324.1872</v>
      </c>
      <c r="I217" s="45">
        <f t="shared" si="79"/>
        <v>30.0173333333333</v>
      </c>
    </row>
    <row r="218" spans="1:9">
      <c r="A218" s="208"/>
      <c r="B218" s="209">
        <v>3132</v>
      </c>
      <c r="C218" s="210"/>
      <c r="D218" s="211" t="s">
        <v>85</v>
      </c>
      <c r="E218" s="107">
        <f>SUM(E219)</f>
        <v>2500</v>
      </c>
      <c r="F218" s="107">
        <f>SUM(F219)</f>
        <v>27000</v>
      </c>
      <c r="G218" s="107">
        <f>SUM(G219)</f>
        <v>8104.68</v>
      </c>
      <c r="H218" s="107">
        <f t="shared" si="78"/>
        <v>324.1872</v>
      </c>
      <c r="I218" s="107">
        <f t="shared" si="79"/>
        <v>30.0173333333333</v>
      </c>
    </row>
    <row r="219" spans="1:9">
      <c r="A219" s="215"/>
      <c r="B219" s="216"/>
      <c r="C219" s="217">
        <v>31321</v>
      </c>
      <c r="D219" s="214" t="s">
        <v>85</v>
      </c>
      <c r="E219" s="218">
        <v>2500</v>
      </c>
      <c r="F219" s="219">
        <v>27000</v>
      </c>
      <c r="G219" s="219">
        <v>8104.68</v>
      </c>
      <c r="H219" s="90">
        <f t="shared" si="78"/>
        <v>324.1872</v>
      </c>
      <c r="I219" s="90">
        <f t="shared" si="79"/>
        <v>30.0173333333333</v>
      </c>
    </row>
    <row r="220" s="9" customFormat="1" hidden="1" spans="1:9">
      <c r="A220" s="220">
        <v>32</v>
      </c>
      <c r="B220" s="221"/>
      <c r="C220" s="222"/>
      <c r="D220" s="223" t="s">
        <v>90</v>
      </c>
      <c r="E220" s="224">
        <f>SUM(E221+E226+E233+E243+E245)</f>
        <v>0</v>
      </c>
      <c r="F220" s="225">
        <f>SUM(F221+F226+F233+F243+F245)</f>
        <v>0</v>
      </c>
      <c r="G220" s="225">
        <f>SUM(G221+G226+G233+G243+G245)</f>
        <v>0</v>
      </c>
      <c r="H220" s="225"/>
      <c r="I220" s="225"/>
    </row>
    <row r="221" s="4" customFormat="1" hidden="1" spans="1:9">
      <c r="A221" s="205"/>
      <c r="B221" s="206">
        <v>321</v>
      </c>
      <c r="C221" s="136"/>
      <c r="D221" s="207" t="s">
        <v>91</v>
      </c>
      <c r="E221" s="162">
        <f t="shared" ref="E221" si="84">SUM(E222:E225)</f>
        <v>0</v>
      </c>
      <c r="F221" s="126">
        <f t="shared" ref="F221:G221" si="85">SUM(F222:F225)</f>
        <v>0</v>
      </c>
      <c r="G221" s="126">
        <f t="shared" si="85"/>
        <v>0</v>
      </c>
      <c r="H221" s="126"/>
      <c r="I221" s="126"/>
    </row>
    <row r="222" hidden="1" spans="1:9">
      <c r="A222" s="208"/>
      <c r="B222" s="212"/>
      <c r="C222" s="210">
        <v>3211</v>
      </c>
      <c r="D222" s="211" t="s">
        <v>92</v>
      </c>
      <c r="E222" s="107"/>
      <c r="F222" s="107"/>
      <c r="G222" s="107"/>
      <c r="H222" s="107"/>
      <c r="I222" s="107"/>
    </row>
    <row r="223" hidden="1" spans="1:9">
      <c r="A223" s="208"/>
      <c r="B223" s="212"/>
      <c r="C223" s="210">
        <v>3212</v>
      </c>
      <c r="D223" s="211" t="s">
        <v>93</v>
      </c>
      <c r="E223" s="107"/>
      <c r="F223" s="107"/>
      <c r="G223" s="107"/>
      <c r="H223" s="107"/>
      <c r="I223" s="107"/>
    </row>
    <row r="224" hidden="1" spans="1:9">
      <c r="A224" s="208"/>
      <c r="B224" s="212"/>
      <c r="C224" s="210">
        <v>3213</v>
      </c>
      <c r="D224" s="226" t="s">
        <v>94</v>
      </c>
      <c r="E224" s="107"/>
      <c r="F224" s="107"/>
      <c r="G224" s="107"/>
      <c r="H224" s="107"/>
      <c r="I224" s="107"/>
    </row>
    <row r="225" hidden="1" spans="1:9">
      <c r="A225" s="208"/>
      <c r="B225" s="212"/>
      <c r="C225" s="210">
        <v>3214</v>
      </c>
      <c r="D225" s="226" t="s">
        <v>95</v>
      </c>
      <c r="E225" s="107"/>
      <c r="F225" s="107"/>
      <c r="G225" s="107"/>
      <c r="H225" s="107"/>
      <c r="I225" s="107"/>
    </row>
    <row r="226" s="4" customFormat="1" hidden="1" spans="1:9">
      <c r="A226" s="205"/>
      <c r="B226" s="206">
        <v>322</v>
      </c>
      <c r="C226" s="136"/>
      <c r="D226" s="227" t="s">
        <v>96</v>
      </c>
      <c r="E226" s="162">
        <f t="shared" ref="E226" si="86">SUM(E227:E232)</f>
        <v>0</v>
      </c>
      <c r="F226" s="126">
        <f t="shared" ref="F226:G226" si="87">SUM(F227:F232)</f>
        <v>0</v>
      </c>
      <c r="G226" s="126">
        <f t="shared" si="87"/>
        <v>0</v>
      </c>
      <c r="H226" s="126"/>
      <c r="I226" s="126"/>
    </row>
    <row r="227" hidden="1" spans="1:9">
      <c r="A227" s="208"/>
      <c r="B227" s="212"/>
      <c r="C227" s="210">
        <v>3221</v>
      </c>
      <c r="D227" s="226" t="s">
        <v>97</v>
      </c>
      <c r="E227" s="107"/>
      <c r="F227" s="107"/>
      <c r="G227" s="107"/>
      <c r="H227" s="107"/>
      <c r="I227" s="107"/>
    </row>
    <row r="228" hidden="1" spans="1:9">
      <c r="A228" s="208"/>
      <c r="B228" s="212"/>
      <c r="C228" s="210">
        <v>3222</v>
      </c>
      <c r="D228" s="226" t="s">
        <v>98</v>
      </c>
      <c r="E228" s="107"/>
      <c r="F228" s="107"/>
      <c r="G228" s="107"/>
      <c r="H228" s="107"/>
      <c r="I228" s="107"/>
    </row>
    <row r="229" hidden="1" spans="1:9">
      <c r="A229" s="208"/>
      <c r="B229" s="212"/>
      <c r="C229" s="210">
        <v>3223</v>
      </c>
      <c r="D229" s="226" t="s">
        <v>99</v>
      </c>
      <c r="E229" s="107"/>
      <c r="F229" s="107"/>
      <c r="G229" s="107"/>
      <c r="H229" s="107"/>
      <c r="I229" s="107"/>
    </row>
    <row r="230" hidden="1" spans="1:9">
      <c r="A230" s="208"/>
      <c r="B230" s="212"/>
      <c r="C230" s="210">
        <v>3224</v>
      </c>
      <c r="D230" s="226" t="s">
        <v>100</v>
      </c>
      <c r="E230" s="107"/>
      <c r="F230" s="107"/>
      <c r="G230" s="107"/>
      <c r="H230" s="107"/>
      <c r="I230" s="107"/>
    </row>
    <row r="231" hidden="1" spans="1:9">
      <c r="A231" s="208"/>
      <c r="B231" s="212"/>
      <c r="C231" s="210">
        <v>3225</v>
      </c>
      <c r="D231" s="226" t="s">
        <v>101</v>
      </c>
      <c r="E231" s="107"/>
      <c r="F231" s="107"/>
      <c r="G231" s="107"/>
      <c r="H231" s="107"/>
      <c r="I231" s="107"/>
    </row>
    <row r="232" hidden="1" spans="1:9">
      <c r="A232" s="208"/>
      <c r="B232" s="212"/>
      <c r="C232" s="210">
        <v>3227</v>
      </c>
      <c r="D232" s="226" t="s">
        <v>102</v>
      </c>
      <c r="E232" s="107"/>
      <c r="F232" s="107"/>
      <c r="G232" s="107"/>
      <c r="H232" s="107"/>
      <c r="I232" s="107"/>
    </row>
    <row r="233" s="4" customFormat="1" hidden="1" spans="1:9">
      <c r="A233" s="205"/>
      <c r="B233" s="206">
        <v>323</v>
      </c>
      <c r="C233" s="136"/>
      <c r="D233" s="227" t="s">
        <v>103</v>
      </c>
      <c r="E233" s="162">
        <f>SUM(E234:E242)</f>
        <v>0</v>
      </c>
      <c r="F233" s="126">
        <f>SUM(F234:F242)</f>
        <v>0</v>
      </c>
      <c r="G233" s="126">
        <f>SUM(G234:G242)</f>
        <v>0</v>
      </c>
      <c r="H233" s="126"/>
      <c r="I233" s="126"/>
    </row>
    <row r="234" hidden="1" spans="1:9">
      <c r="A234" s="208"/>
      <c r="B234" s="212"/>
      <c r="C234" s="210">
        <v>3231</v>
      </c>
      <c r="D234" s="226" t="s">
        <v>104</v>
      </c>
      <c r="E234" s="107"/>
      <c r="F234" s="107"/>
      <c r="G234" s="107"/>
      <c r="H234" s="107"/>
      <c r="I234" s="107"/>
    </row>
    <row r="235" hidden="1" spans="1:9">
      <c r="A235" s="208"/>
      <c r="B235" s="212"/>
      <c r="C235" s="210">
        <v>3232</v>
      </c>
      <c r="D235" s="226" t="s">
        <v>105</v>
      </c>
      <c r="E235" s="107"/>
      <c r="F235" s="107"/>
      <c r="G235" s="107"/>
      <c r="H235" s="107"/>
      <c r="I235" s="107"/>
    </row>
    <row r="236" hidden="1" spans="1:9">
      <c r="A236" s="208"/>
      <c r="B236" s="212"/>
      <c r="C236" s="210">
        <v>3233</v>
      </c>
      <c r="D236" s="226" t="s">
        <v>106</v>
      </c>
      <c r="E236" s="107"/>
      <c r="F236" s="107"/>
      <c r="G236" s="107"/>
      <c r="H236" s="107"/>
      <c r="I236" s="107"/>
    </row>
    <row r="237" hidden="1" spans="1:9">
      <c r="A237" s="208"/>
      <c r="B237" s="212"/>
      <c r="C237" s="210">
        <v>3234</v>
      </c>
      <c r="D237" s="226" t="s">
        <v>107</v>
      </c>
      <c r="E237" s="107"/>
      <c r="F237" s="107"/>
      <c r="G237" s="107"/>
      <c r="H237" s="107"/>
      <c r="I237" s="107"/>
    </row>
    <row r="238" hidden="1" spans="1:9">
      <c r="A238" s="208"/>
      <c r="B238" s="212"/>
      <c r="C238" s="210">
        <v>3235</v>
      </c>
      <c r="D238" s="226" t="s">
        <v>108</v>
      </c>
      <c r="E238" s="107"/>
      <c r="F238" s="107"/>
      <c r="G238" s="107"/>
      <c r="H238" s="107"/>
      <c r="I238" s="107"/>
    </row>
    <row r="239" hidden="1" spans="1:9">
      <c r="A239" s="208"/>
      <c r="B239" s="212"/>
      <c r="C239" s="210">
        <v>3236</v>
      </c>
      <c r="D239" s="226" t="s">
        <v>109</v>
      </c>
      <c r="E239" s="107"/>
      <c r="F239" s="107"/>
      <c r="G239" s="107"/>
      <c r="H239" s="107"/>
      <c r="I239" s="107"/>
    </row>
    <row r="240" hidden="1" spans="1:9">
      <c r="A240" s="208"/>
      <c r="B240" s="212"/>
      <c r="C240" s="210">
        <v>3237</v>
      </c>
      <c r="D240" s="226" t="s">
        <v>110</v>
      </c>
      <c r="E240" s="107"/>
      <c r="F240" s="107"/>
      <c r="G240" s="107"/>
      <c r="H240" s="107"/>
      <c r="I240" s="107"/>
    </row>
    <row r="241" hidden="1" spans="1:10">
      <c r="A241" s="208"/>
      <c r="B241" s="212"/>
      <c r="C241" s="210">
        <v>3238</v>
      </c>
      <c r="D241" s="226" t="s">
        <v>111</v>
      </c>
      <c r="E241" s="107"/>
      <c r="F241" s="107"/>
      <c r="G241" s="107"/>
      <c r="H241" s="107"/>
      <c r="I241" s="107"/>
    </row>
    <row r="242" hidden="1" spans="1:10">
      <c r="A242" s="208"/>
      <c r="B242" s="212"/>
      <c r="C242" s="210">
        <v>3239</v>
      </c>
      <c r="D242" s="226" t="s">
        <v>112</v>
      </c>
      <c r="E242" s="107"/>
      <c r="F242" s="107"/>
      <c r="G242" s="107"/>
      <c r="H242" s="107"/>
      <c r="I242" s="107"/>
    </row>
    <row r="243" s="4" customFormat="1" hidden="1" spans="1:10">
      <c r="A243" s="205"/>
      <c r="B243" s="206">
        <v>324</v>
      </c>
      <c r="C243" s="136"/>
      <c r="D243" s="227" t="s">
        <v>113</v>
      </c>
      <c r="E243" s="162">
        <f t="shared" ref="E243:G243" si="88">SUM(E244)</f>
        <v>0</v>
      </c>
      <c r="F243" s="126">
        <f t="shared" si="88"/>
        <v>0</v>
      </c>
      <c r="G243" s="126">
        <f t="shared" si="88"/>
        <v>0</v>
      </c>
      <c r="H243" s="126"/>
      <c r="I243" s="126"/>
    </row>
    <row r="244" hidden="1" spans="1:10">
      <c r="A244" s="208"/>
      <c r="B244" s="212"/>
      <c r="C244" s="210">
        <v>3241</v>
      </c>
      <c r="D244" s="226" t="s">
        <v>113</v>
      </c>
      <c r="E244" s="107"/>
      <c r="F244" s="107"/>
      <c r="G244" s="107"/>
      <c r="H244" s="107"/>
      <c r="I244" s="107"/>
    </row>
    <row r="245" s="4" customFormat="1" hidden="1" spans="1:10">
      <c r="A245" s="205"/>
      <c r="B245" s="206">
        <v>329</v>
      </c>
      <c r="C245" s="136"/>
      <c r="D245" s="227" t="s">
        <v>114</v>
      </c>
      <c r="E245" s="162">
        <f>SUM(E246:E251)</f>
        <v>0</v>
      </c>
      <c r="F245" s="126">
        <f>SUM(F246:F251)</f>
        <v>0</v>
      </c>
      <c r="G245" s="126">
        <f>SUM(G246:G251)</f>
        <v>0</v>
      </c>
      <c r="H245" s="126"/>
      <c r="I245" s="126"/>
    </row>
    <row r="246" ht="25.5" hidden="1" spans="1:10">
      <c r="A246" s="208"/>
      <c r="B246" s="212"/>
      <c r="C246" s="210">
        <v>3291</v>
      </c>
      <c r="D246" s="226" t="s">
        <v>167</v>
      </c>
      <c r="E246" s="107"/>
      <c r="F246" s="107"/>
      <c r="G246" s="107"/>
      <c r="H246" s="107"/>
      <c r="I246" s="107"/>
    </row>
    <row r="247" hidden="1" spans="1:10">
      <c r="A247" s="208"/>
      <c r="B247" s="212"/>
      <c r="C247" s="210">
        <v>3292</v>
      </c>
      <c r="D247" s="226" t="s">
        <v>116</v>
      </c>
      <c r="E247" s="107"/>
      <c r="F247" s="107"/>
      <c r="G247" s="107"/>
      <c r="H247" s="107"/>
      <c r="I247" s="107"/>
    </row>
    <row r="248" hidden="1" spans="1:10">
      <c r="A248" s="208"/>
      <c r="B248" s="212"/>
      <c r="C248" s="210">
        <v>3293</v>
      </c>
      <c r="D248" s="226" t="s">
        <v>117</v>
      </c>
      <c r="E248" s="107"/>
      <c r="F248" s="107"/>
      <c r="G248" s="107"/>
      <c r="H248" s="107"/>
      <c r="I248" s="107"/>
    </row>
    <row r="249" hidden="1" spans="1:10">
      <c r="A249" s="208"/>
      <c r="B249" s="212"/>
      <c r="C249" s="210">
        <v>3294</v>
      </c>
      <c r="D249" s="226" t="s">
        <v>118</v>
      </c>
      <c r="E249" s="107"/>
      <c r="F249" s="107"/>
      <c r="G249" s="107"/>
      <c r="H249" s="107"/>
      <c r="I249" s="107"/>
    </row>
    <row r="250" hidden="1" spans="1:10">
      <c r="A250" s="208"/>
      <c r="B250" s="212"/>
      <c r="C250" s="210">
        <v>3295</v>
      </c>
      <c r="D250" s="226" t="s">
        <v>119</v>
      </c>
      <c r="E250" s="107"/>
      <c r="F250" s="107"/>
      <c r="G250" s="107"/>
      <c r="H250" s="107"/>
      <c r="I250" s="107"/>
    </row>
    <row r="251" hidden="1" spans="1:10">
      <c r="A251" s="208"/>
      <c r="B251" s="212"/>
      <c r="C251" s="210">
        <v>3299</v>
      </c>
      <c r="D251" s="226" t="s">
        <v>114</v>
      </c>
      <c r="E251" s="107"/>
      <c r="F251" s="106"/>
      <c r="G251" s="106"/>
      <c r="H251" s="106"/>
      <c r="I251" s="106"/>
    </row>
    <row r="252" s="9" customFormat="1" spans="1:10">
      <c r="A252" s="198">
        <v>34</v>
      </c>
      <c r="B252" s="228"/>
      <c r="C252" s="229"/>
      <c r="D252" s="201" t="s">
        <v>120</v>
      </c>
      <c r="E252" s="202">
        <f t="shared" ref="E252:G253" si="89">SUM(E253)</f>
        <v>0</v>
      </c>
      <c r="F252" s="203">
        <f t="shared" si="89"/>
        <v>0</v>
      </c>
      <c r="G252" s="203">
        <f t="shared" si="89"/>
        <v>0</v>
      </c>
      <c r="H252" s="204">
        <f t="shared" ref="H252:H272" si="90">IF(G252&gt;0,G252/E252*100,0)</f>
        <v>0</v>
      </c>
      <c r="I252" s="204">
        <f t="shared" ref="I252:I283" si="91">IF(G252&gt;0,G252/F252*100,0)</f>
        <v>0</v>
      </c>
    </row>
    <row r="253" s="4" customFormat="1" spans="1:10">
      <c r="A253" s="205"/>
      <c r="B253" s="206">
        <v>343</v>
      </c>
      <c r="C253" s="136"/>
      <c r="D253" s="207" t="s">
        <v>168</v>
      </c>
      <c r="E253" s="162">
        <f t="shared" si="89"/>
        <v>0</v>
      </c>
      <c r="F253" s="126">
        <f t="shared" si="89"/>
        <v>0</v>
      </c>
      <c r="G253" s="126">
        <f t="shared" si="89"/>
        <v>0</v>
      </c>
      <c r="H253" s="45">
        <f t="shared" si="90"/>
        <v>0</v>
      </c>
      <c r="I253" s="45">
        <f t="shared" si="91"/>
        <v>0</v>
      </c>
      <c r="J253"/>
    </row>
    <row r="254" ht="15.75" spans="1:10">
      <c r="A254" s="230"/>
      <c r="B254" s="231"/>
      <c r="C254" s="232">
        <v>3431</v>
      </c>
      <c r="D254" s="233" t="s">
        <v>121</v>
      </c>
      <c r="E254" s="234">
        <v>0</v>
      </c>
      <c r="F254" s="234">
        <v>0</v>
      </c>
      <c r="G254" s="234">
        <v>0</v>
      </c>
      <c r="H254" s="234">
        <f t="shared" si="90"/>
        <v>0</v>
      </c>
      <c r="I254" s="234">
        <f t="shared" si="91"/>
        <v>0</v>
      </c>
    </row>
    <row r="255" s="10" customFormat="1" spans="1:10">
      <c r="A255" s="191" t="s">
        <v>169</v>
      </c>
      <c r="B255" s="192"/>
      <c r="C255" s="193"/>
      <c r="D255" s="327" t="s">
        <v>87</v>
      </c>
      <c r="E255" s="236">
        <f t="shared" ref="E255:G255" si="92">SUM(E256)</f>
        <v>57299.19</v>
      </c>
      <c r="F255" s="237">
        <f t="shared" si="92"/>
        <v>115000</v>
      </c>
      <c r="G255" s="237">
        <f t="shared" si="92"/>
        <v>49753.54</v>
      </c>
      <c r="H255" s="195">
        <f t="shared" si="90"/>
        <v>86.8311401958736</v>
      </c>
      <c r="I255" s="195">
        <f t="shared" si="91"/>
        <v>43.263947826087</v>
      </c>
    </row>
    <row r="256" spans="1:10">
      <c r="A256" s="182">
        <v>3</v>
      </c>
      <c r="B256" s="183"/>
      <c r="C256" s="183"/>
      <c r="D256" s="197" t="s">
        <v>81</v>
      </c>
      <c r="E256" s="161">
        <f>SUM(E257+E271+E355)</f>
        <v>57299.19</v>
      </c>
      <c r="F256" s="174">
        <f>SUM(F257+F271+F355)</f>
        <v>115000</v>
      </c>
      <c r="G256" s="174">
        <f>SUM(G257+G271+G355)</f>
        <v>49753.54</v>
      </c>
      <c r="H256" s="31">
        <f t="shared" si="90"/>
        <v>86.8311401958736</v>
      </c>
      <c r="I256" s="31">
        <f t="shared" si="91"/>
        <v>43.263947826087</v>
      </c>
    </row>
    <row r="257" s="7" customFormat="1" spans="1:9">
      <c r="A257" s="198">
        <v>31</v>
      </c>
      <c r="B257" s="199"/>
      <c r="C257" s="199"/>
      <c r="D257" s="238" t="s">
        <v>82</v>
      </c>
      <c r="E257" s="202">
        <f t="shared" ref="E257" si="93">SUM(E258+E261+E268)</f>
        <v>13455.22</v>
      </c>
      <c r="F257" s="203">
        <f t="shared" ref="F257:G257" si="94">SUM(F258+F261+F268)</f>
        <v>12940</v>
      </c>
      <c r="G257" s="203">
        <f t="shared" si="94"/>
        <v>5731</v>
      </c>
      <c r="H257" s="204">
        <f t="shared" si="90"/>
        <v>42.5931348576984</v>
      </c>
      <c r="I257" s="204">
        <f t="shared" si="91"/>
        <v>44.2890262751159</v>
      </c>
    </row>
    <row r="258" s="4" customFormat="1" spans="1:9">
      <c r="A258" s="205"/>
      <c r="B258" s="206">
        <v>311</v>
      </c>
      <c r="C258" s="206"/>
      <c r="D258" s="239" t="s">
        <v>157</v>
      </c>
      <c r="E258" s="162">
        <f t="shared" ref="E258:G258" si="95">SUM(E259)</f>
        <v>0</v>
      </c>
      <c r="F258" s="126">
        <f t="shared" si="95"/>
        <v>0</v>
      </c>
      <c r="G258" s="126">
        <f t="shared" si="95"/>
        <v>0</v>
      </c>
      <c r="H258" s="45">
        <f t="shared" si="90"/>
        <v>0</v>
      </c>
      <c r="I258" s="45">
        <f t="shared" si="91"/>
        <v>0</v>
      </c>
    </row>
    <row r="259" spans="1:9">
      <c r="A259" s="208"/>
      <c r="B259" s="209">
        <v>3111</v>
      </c>
      <c r="C259" s="209"/>
      <c r="D259" s="240" t="s">
        <v>83</v>
      </c>
      <c r="E259" s="107">
        <f>SUM(E260)</f>
        <v>0</v>
      </c>
      <c r="F259" s="107">
        <f>SUM(F260)</f>
        <v>0</v>
      </c>
      <c r="G259" s="107">
        <f>SUM(G260)</f>
        <v>0</v>
      </c>
      <c r="H259" s="107">
        <f t="shared" si="90"/>
        <v>0</v>
      </c>
      <c r="I259" s="107">
        <f t="shared" si="91"/>
        <v>0</v>
      </c>
    </row>
    <row r="260" spans="1:9">
      <c r="A260" s="208"/>
      <c r="B260" s="212"/>
      <c r="C260" s="241">
        <v>31111</v>
      </c>
      <c r="D260" s="242" t="s">
        <v>159</v>
      </c>
      <c r="E260" s="90">
        <v>0</v>
      </c>
      <c r="F260" s="89">
        <v>0</v>
      </c>
      <c r="G260" s="89">
        <v>0</v>
      </c>
      <c r="H260" s="90">
        <f t="shared" si="90"/>
        <v>0</v>
      </c>
      <c r="I260" s="90">
        <f t="shared" si="91"/>
        <v>0</v>
      </c>
    </row>
    <row r="261" s="4" customFormat="1" spans="1:9">
      <c r="A261" s="205"/>
      <c r="B261" s="206">
        <v>312</v>
      </c>
      <c r="C261" s="206"/>
      <c r="D261" s="239" t="s">
        <v>160</v>
      </c>
      <c r="E261" s="162">
        <f t="shared" ref="E261:G261" si="96">SUM(E262)</f>
        <v>3000</v>
      </c>
      <c r="F261" s="126">
        <f t="shared" si="96"/>
        <v>7940</v>
      </c>
      <c r="G261" s="126">
        <f t="shared" si="96"/>
        <v>0</v>
      </c>
      <c r="H261" s="45">
        <f t="shared" si="90"/>
        <v>0</v>
      </c>
      <c r="I261" s="45">
        <f t="shared" si="91"/>
        <v>0</v>
      </c>
    </row>
    <row r="262" spans="1:9">
      <c r="A262" s="208"/>
      <c r="B262" s="209">
        <v>3121</v>
      </c>
      <c r="C262" s="210"/>
      <c r="D262" s="211" t="s">
        <v>84</v>
      </c>
      <c r="E262" s="107">
        <f>SUM(E263:E267)</f>
        <v>3000</v>
      </c>
      <c r="F262" s="107">
        <f>SUM(F263:F267)</f>
        <v>7940</v>
      </c>
      <c r="G262" s="107">
        <f>SUM(G263:G267)</f>
        <v>0</v>
      </c>
      <c r="H262" s="107">
        <f t="shared" si="90"/>
        <v>0</v>
      </c>
      <c r="I262" s="107">
        <f t="shared" si="91"/>
        <v>0</v>
      </c>
    </row>
    <row r="263" spans="1:9">
      <c r="A263" s="208"/>
      <c r="B263" s="212"/>
      <c r="C263" s="213">
        <v>31212</v>
      </c>
      <c r="D263" s="214" t="s">
        <v>170</v>
      </c>
      <c r="E263" s="90">
        <v>0</v>
      </c>
      <c r="F263" s="89">
        <v>0</v>
      </c>
      <c r="G263" s="89">
        <v>0</v>
      </c>
      <c r="H263" s="90">
        <f t="shared" si="90"/>
        <v>0</v>
      </c>
      <c r="I263" s="90">
        <f t="shared" si="91"/>
        <v>0</v>
      </c>
    </row>
    <row r="264" spans="1:9">
      <c r="A264" s="208"/>
      <c r="B264" s="212"/>
      <c r="C264" s="213">
        <v>31213</v>
      </c>
      <c r="D264" s="214" t="s">
        <v>171</v>
      </c>
      <c r="E264" s="90">
        <v>0</v>
      </c>
      <c r="F264" s="89">
        <v>700</v>
      </c>
      <c r="G264" s="89">
        <v>0</v>
      </c>
      <c r="H264" s="90">
        <f t="shared" si="90"/>
        <v>0</v>
      </c>
      <c r="I264" s="90">
        <f t="shared" si="91"/>
        <v>0</v>
      </c>
    </row>
    <row r="265" spans="1:9">
      <c r="A265" s="208"/>
      <c r="B265" s="212"/>
      <c r="C265" s="213">
        <v>31215</v>
      </c>
      <c r="D265" s="214" t="s">
        <v>163</v>
      </c>
      <c r="E265" s="90">
        <v>0</v>
      </c>
      <c r="F265" s="89">
        <v>0</v>
      </c>
      <c r="G265" s="89">
        <v>0</v>
      </c>
      <c r="H265" s="90">
        <f t="shared" si="90"/>
        <v>0</v>
      </c>
      <c r="I265" s="90">
        <f t="shared" si="91"/>
        <v>0</v>
      </c>
    </row>
    <row r="266" spans="1:9">
      <c r="A266" s="208"/>
      <c r="B266" s="212"/>
      <c r="C266" s="213">
        <v>31216</v>
      </c>
      <c r="D266" s="214" t="s">
        <v>164</v>
      </c>
      <c r="E266" s="90">
        <v>3000</v>
      </c>
      <c r="F266" s="89">
        <v>7000</v>
      </c>
      <c r="G266" s="89">
        <v>0</v>
      </c>
      <c r="H266" s="90">
        <f t="shared" si="90"/>
        <v>0</v>
      </c>
      <c r="I266" s="90">
        <f t="shared" si="91"/>
        <v>0</v>
      </c>
    </row>
    <row r="267" spans="1:9">
      <c r="A267" s="208"/>
      <c r="B267" s="212"/>
      <c r="C267" s="213">
        <v>31219</v>
      </c>
      <c r="D267" s="214" t="s">
        <v>165</v>
      </c>
      <c r="E267" s="90">
        <v>0</v>
      </c>
      <c r="F267" s="89">
        <v>240</v>
      </c>
      <c r="G267" s="89">
        <v>0</v>
      </c>
      <c r="H267" s="90">
        <f t="shared" si="90"/>
        <v>0</v>
      </c>
      <c r="I267" s="90">
        <f t="shared" si="91"/>
        <v>0</v>
      </c>
    </row>
    <row r="268" s="4" customFormat="1" spans="1:9">
      <c r="A268" s="205"/>
      <c r="B268" s="206">
        <v>313</v>
      </c>
      <c r="C268" s="206"/>
      <c r="D268" s="243" t="s">
        <v>166</v>
      </c>
      <c r="E268" s="162">
        <f t="shared" ref="E268:G268" si="97">SUM(E269)</f>
        <v>10455.22</v>
      </c>
      <c r="F268" s="126">
        <f t="shared" si="97"/>
        <v>5000</v>
      </c>
      <c r="G268" s="126">
        <f t="shared" si="97"/>
        <v>5731</v>
      </c>
      <c r="H268" s="45">
        <f t="shared" si="90"/>
        <v>54.8147241282345</v>
      </c>
      <c r="I268" s="45">
        <f t="shared" si="91"/>
        <v>114.62</v>
      </c>
    </row>
    <row r="269" spans="1:9">
      <c r="A269" s="208"/>
      <c r="B269" s="209">
        <v>3132</v>
      </c>
      <c r="C269" s="209"/>
      <c r="D269" s="244" t="s">
        <v>85</v>
      </c>
      <c r="E269" s="107">
        <f>SUM(E270)</f>
        <v>10455.22</v>
      </c>
      <c r="F269" s="107">
        <f>SUM(F270)</f>
        <v>5000</v>
      </c>
      <c r="G269" s="107">
        <f>SUM(G270)</f>
        <v>5731</v>
      </c>
      <c r="H269" s="107">
        <f t="shared" si="90"/>
        <v>54.8147241282345</v>
      </c>
      <c r="I269" s="107">
        <f t="shared" si="91"/>
        <v>114.62</v>
      </c>
    </row>
    <row r="270" spans="1:9">
      <c r="A270" s="208"/>
      <c r="B270" s="212"/>
      <c r="C270" s="241">
        <v>31321</v>
      </c>
      <c r="D270" s="245" t="s">
        <v>85</v>
      </c>
      <c r="E270" s="90">
        <v>10455.22</v>
      </c>
      <c r="F270" s="89">
        <v>5000</v>
      </c>
      <c r="G270" s="89">
        <v>5731</v>
      </c>
      <c r="H270" s="90">
        <f t="shared" si="90"/>
        <v>54.8147241282345</v>
      </c>
      <c r="I270" s="90">
        <f t="shared" si="91"/>
        <v>114.62</v>
      </c>
    </row>
    <row r="271" s="9" customFormat="1" spans="1:9">
      <c r="A271" s="198">
        <v>32</v>
      </c>
      <c r="B271" s="228"/>
      <c r="C271" s="228"/>
      <c r="D271" s="238" t="s">
        <v>90</v>
      </c>
      <c r="E271" s="202">
        <f>SUM(E272+E285+E305+E336+E339)</f>
        <v>43461.61</v>
      </c>
      <c r="F271" s="203">
        <f>SUM(F272+F285+F305+F336+F339)</f>
        <v>101160</v>
      </c>
      <c r="G271" s="203">
        <f>SUM(G272+G285+G305+G336+G339)</f>
        <v>43640.56</v>
      </c>
      <c r="H271" s="204">
        <f t="shared" si="90"/>
        <v>100.411742685096</v>
      </c>
      <c r="I271" s="204">
        <f t="shared" si="91"/>
        <v>43.1401344404903</v>
      </c>
    </row>
    <row r="272" s="4" customFormat="1" spans="1:9">
      <c r="A272" s="205"/>
      <c r="B272" s="206">
        <v>321</v>
      </c>
      <c r="C272" s="206"/>
      <c r="D272" s="239" t="s">
        <v>91</v>
      </c>
      <c r="E272" s="162">
        <f>SUM(E273+E277+E279+E282)</f>
        <v>5530.87</v>
      </c>
      <c r="F272" s="126">
        <f>SUM(F273+F277+F279+F282)</f>
        <v>10860</v>
      </c>
      <c r="G272" s="126">
        <f>SUM(G273+G277+G279+G282)</f>
        <v>5739.05</v>
      </c>
      <c r="H272" s="45">
        <f t="shared" si="90"/>
        <v>103.763964801198</v>
      </c>
      <c r="I272" s="45">
        <f t="shared" si="91"/>
        <v>52.8457642725599</v>
      </c>
    </row>
    <row r="273" spans="1:9">
      <c r="A273" s="208"/>
      <c r="B273" s="209">
        <v>3211</v>
      </c>
      <c r="C273" s="209"/>
      <c r="D273" s="244" t="s">
        <v>92</v>
      </c>
      <c r="E273" s="107">
        <f>SUM(E274:E276)</f>
        <v>0</v>
      </c>
      <c r="F273" s="107">
        <f>SUM(F274:F276)</f>
        <v>260</v>
      </c>
      <c r="G273" s="107">
        <f>SUM(G274:G276)</f>
        <v>158.2</v>
      </c>
      <c r="H273" s="107">
        <v>0</v>
      </c>
      <c r="I273" s="107">
        <f t="shared" si="91"/>
        <v>60.8461538461538</v>
      </c>
    </row>
    <row r="274" spans="1:9">
      <c r="A274" s="208"/>
      <c r="B274" s="212"/>
      <c r="C274" s="241">
        <v>32111</v>
      </c>
      <c r="D274" s="245" t="s">
        <v>172</v>
      </c>
      <c r="E274" s="90">
        <v>0</v>
      </c>
      <c r="F274" s="90">
        <v>60</v>
      </c>
      <c r="G274" s="90">
        <v>0</v>
      </c>
      <c r="H274" s="90">
        <f>IF(G274&gt;0,G274/E274*100,0)</f>
        <v>0</v>
      </c>
      <c r="I274" s="90">
        <f t="shared" si="91"/>
        <v>0</v>
      </c>
    </row>
    <row r="275" spans="1:9">
      <c r="A275" s="208"/>
      <c r="B275" s="212"/>
      <c r="C275" s="241">
        <v>32113</v>
      </c>
      <c r="D275" s="245" t="s">
        <v>173</v>
      </c>
      <c r="E275" s="90">
        <v>0</v>
      </c>
      <c r="F275" s="90">
        <v>150</v>
      </c>
      <c r="G275" s="90">
        <v>158.2</v>
      </c>
      <c r="H275" s="90">
        <v>0</v>
      </c>
      <c r="I275" s="90">
        <f t="shared" si="91"/>
        <v>105.466666666667</v>
      </c>
    </row>
    <row r="276" spans="1:9">
      <c r="A276" s="208"/>
      <c r="B276" s="212"/>
      <c r="C276" s="241">
        <v>31115</v>
      </c>
      <c r="D276" s="245" t="s">
        <v>174</v>
      </c>
      <c r="E276" s="90">
        <v>0</v>
      </c>
      <c r="F276" s="90">
        <v>50</v>
      </c>
      <c r="G276" s="90">
        <v>0</v>
      </c>
      <c r="H276" s="90">
        <f>IF(G276&gt;0,G276/E276*100,0)</f>
        <v>0</v>
      </c>
      <c r="I276" s="90">
        <f t="shared" si="91"/>
        <v>0</v>
      </c>
    </row>
    <row r="277" spans="1:9">
      <c r="A277" s="208"/>
      <c r="B277" s="209">
        <v>3212</v>
      </c>
      <c r="C277" s="209"/>
      <c r="D277" s="244" t="s">
        <v>93</v>
      </c>
      <c r="E277" s="107">
        <f>SUM(E278)</f>
        <v>3795.07</v>
      </c>
      <c r="F277" s="107">
        <f>SUM(F278)</f>
        <v>7000</v>
      </c>
      <c r="G277" s="107">
        <f>SUM(G278)</f>
        <v>3826.38</v>
      </c>
      <c r="H277" s="107">
        <f>IF(G277&gt;0,G277/E277*100,0)</f>
        <v>100.825017720358</v>
      </c>
      <c r="I277" s="107">
        <f t="shared" si="91"/>
        <v>54.6625714285714</v>
      </c>
    </row>
    <row r="278" spans="1:9">
      <c r="A278" s="208"/>
      <c r="B278" s="212"/>
      <c r="C278" s="241">
        <v>32121</v>
      </c>
      <c r="D278" s="245" t="s">
        <v>175</v>
      </c>
      <c r="E278" s="90">
        <v>3795.07</v>
      </c>
      <c r="F278" s="90">
        <v>7000</v>
      </c>
      <c r="G278" s="90">
        <v>3826.38</v>
      </c>
      <c r="H278" s="90">
        <f>IF(G278&gt;0,G278/E278*100,0)</f>
        <v>100.825017720358</v>
      </c>
      <c r="I278" s="90">
        <f t="shared" si="91"/>
        <v>54.6625714285714</v>
      </c>
    </row>
    <row r="279" spans="1:9">
      <c r="A279" s="208"/>
      <c r="B279" s="209">
        <v>3213</v>
      </c>
      <c r="C279" s="209"/>
      <c r="D279" s="244" t="s">
        <v>94</v>
      </c>
      <c r="E279" s="107">
        <f>SUM(E280:E281)</f>
        <v>810.8</v>
      </c>
      <c r="F279" s="107">
        <f>SUM(F280:F281)</f>
        <v>1400</v>
      </c>
      <c r="G279" s="107">
        <f>SUM(G280:G281)</f>
        <v>734.47</v>
      </c>
      <c r="H279" s="107">
        <f>IF(G279&gt;0,G279/E279*100,0)</f>
        <v>90.5858411445486</v>
      </c>
      <c r="I279" s="107">
        <f t="shared" si="91"/>
        <v>52.4621428571429</v>
      </c>
    </row>
    <row r="280" spans="1:9">
      <c r="A280" s="208"/>
      <c r="B280" s="212"/>
      <c r="C280" s="241">
        <v>32131</v>
      </c>
      <c r="D280" s="245" t="s">
        <v>176</v>
      </c>
      <c r="E280" s="90">
        <v>810.8</v>
      </c>
      <c r="F280" s="90">
        <v>900</v>
      </c>
      <c r="G280" s="90">
        <v>503.6</v>
      </c>
      <c r="H280" s="90">
        <f>IF(G280&gt;0,G280/E280*100,0)</f>
        <v>62.1114948199309</v>
      </c>
      <c r="I280" s="90">
        <f t="shared" si="91"/>
        <v>55.9555555555556</v>
      </c>
    </row>
    <row r="281" spans="1:9">
      <c r="A281" s="208"/>
      <c r="B281" s="212"/>
      <c r="C281" s="241">
        <v>32132</v>
      </c>
      <c r="D281" s="245" t="s">
        <v>177</v>
      </c>
      <c r="E281" s="90">
        <v>0</v>
      </c>
      <c r="F281" s="90">
        <v>500</v>
      </c>
      <c r="G281" s="90">
        <v>230.87</v>
      </c>
      <c r="H281" s="90">
        <v>0</v>
      </c>
      <c r="I281" s="90">
        <f t="shared" si="91"/>
        <v>46.174</v>
      </c>
    </row>
    <row r="282" spans="1:9">
      <c r="A282" s="208"/>
      <c r="B282" s="209">
        <v>3214</v>
      </c>
      <c r="C282" s="209"/>
      <c r="D282" s="244" t="s">
        <v>95</v>
      </c>
      <c r="E282" s="107">
        <f>SUM(E283:E284)</f>
        <v>925</v>
      </c>
      <c r="F282" s="107">
        <f>SUM(F283:F284)</f>
        <v>2200</v>
      </c>
      <c r="G282" s="107">
        <f>SUM(G283:G284)</f>
        <v>1020</v>
      </c>
      <c r="H282" s="107">
        <f t="shared" ref="H282:H298" si="98">IF(G282&gt;0,G282/E282*100,0)</f>
        <v>110.27027027027</v>
      </c>
      <c r="I282" s="107">
        <f t="shared" si="91"/>
        <v>46.3636363636364</v>
      </c>
    </row>
    <row r="283" spans="1:9">
      <c r="A283" s="208"/>
      <c r="B283" s="212"/>
      <c r="C283" s="241">
        <v>32141</v>
      </c>
      <c r="D283" s="245" t="s">
        <v>178</v>
      </c>
      <c r="E283" s="90">
        <v>925</v>
      </c>
      <c r="F283" s="89">
        <v>2000</v>
      </c>
      <c r="G283" s="89">
        <v>1020</v>
      </c>
      <c r="H283" s="90">
        <f t="shared" si="98"/>
        <v>110.27027027027</v>
      </c>
      <c r="I283" s="90">
        <f t="shared" si="91"/>
        <v>51</v>
      </c>
    </row>
    <row r="284" spans="1:9">
      <c r="A284" s="208"/>
      <c r="B284" s="212"/>
      <c r="C284" s="241">
        <v>32149</v>
      </c>
      <c r="D284" s="245" t="s">
        <v>95</v>
      </c>
      <c r="E284" s="90">
        <v>0</v>
      </c>
      <c r="F284" s="89">
        <v>200</v>
      </c>
      <c r="G284" s="89">
        <v>0</v>
      </c>
      <c r="H284" s="90">
        <f t="shared" si="98"/>
        <v>0</v>
      </c>
      <c r="I284" s="90">
        <f t="shared" ref="I284:I315" si="99">IF(G284&gt;0,G284/F284*100,0)</f>
        <v>0</v>
      </c>
    </row>
    <row r="285" s="4" customFormat="1" spans="1:9">
      <c r="A285" s="205"/>
      <c r="B285" s="206">
        <v>322</v>
      </c>
      <c r="C285" s="206"/>
      <c r="D285" s="239" t="s">
        <v>96</v>
      </c>
      <c r="E285" s="162">
        <f>SUM(E286+E292+E294+E298+E301+E303)</f>
        <v>23856.5</v>
      </c>
      <c r="F285" s="126">
        <f>SUM(F286+F292+F294+F298+F301+F303)</f>
        <v>58250</v>
      </c>
      <c r="G285" s="126">
        <f>SUM(G286+G292+G294+G298+G301+G303)</f>
        <v>23544.97</v>
      </c>
      <c r="H285" s="45">
        <f t="shared" si="98"/>
        <v>98.6941504411795</v>
      </c>
      <c r="I285" s="45">
        <f t="shared" si="99"/>
        <v>40.4205493562232</v>
      </c>
    </row>
    <row r="286" spans="1:9">
      <c r="A286" s="208"/>
      <c r="B286" s="209">
        <v>3221</v>
      </c>
      <c r="C286" s="209"/>
      <c r="D286" s="244" t="s">
        <v>97</v>
      </c>
      <c r="E286" s="107">
        <f>SUM(E287:E291)</f>
        <v>3237.72</v>
      </c>
      <c r="F286" s="107">
        <f>SUM(F287:F291)</f>
        <v>9200</v>
      </c>
      <c r="G286" s="107">
        <f>SUM(G287:G291)</f>
        <v>2655.28</v>
      </c>
      <c r="H286" s="107">
        <f t="shared" si="98"/>
        <v>82.0107977218536</v>
      </c>
      <c r="I286" s="107">
        <f t="shared" si="99"/>
        <v>28.8617391304348</v>
      </c>
    </row>
    <row r="287" spans="1:9">
      <c r="A287" s="208"/>
      <c r="B287" s="212"/>
      <c r="C287" s="241">
        <v>32211</v>
      </c>
      <c r="D287" s="245" t="s">
        <v>179</v>
      </c>
      <c r="E287" s="90">
        <v>241.98</v>
      </c>
      <c r="F287" s="90">
        <v>1000</v>
      </c>
      <c r="G287" s="90">
        <v>454.96</v>
      </c>
      <c r="H287" s="90">
        <f t="shared" si="98"/>
        <v>188.015538474254</v>
      </c>
      <c r="I287" s="90">
        <f t="shared" si="99"/>
        <v>45.496</v>
      </c>
    </row>
    <row r="288" spans="1:9">
      <c r="A288" s="208"/>
      <c r="B288" s="212"/>
      <c r="C288" s="241">
        <v>32212</v>
      </c>
      <c r="D288" s="245" t="s">
        <v>180</v>
      </c>
      <c r="E288" s="90">
        <v>127.12</v>
      </c>
      <c r="F288" s="90">
        <v>200</v>
      </c>
      <c r="G288" s="90">
        <v>309.22</v>
      </c>
      <c r="H288" s="90">
        <f t="shared" si="98"/>
        <v>243.250471994965</v>
      </c>
      <c r="I288" s="90">
        <f t="shared" si="99"/>
        <v>154.61</v>
      </c>
    </row>
    <row r="289" spans="1:9">
      <c r="A289" s="208"/>
      <c r="B289" s="212"/>
      <c r="C289" s="241">
        <v>32214</v>
      </c>
      <c r="D289" s="245" t="s">
        <v>181</v>
      </c>
      <c r="E289" s="90">
        <v>2101.06</v>
      </c>
      <c r="F289" s="90">
        <v>3000</v>
      </c>
      <c r="G289" s="90">
        <v>1250.95</v>
      </c>
      <c r="H289" s="90">
        <f t="shared" si="98"/>
        <v>59.5389946027243</v>
      </c>
      <c r="I289" s="90">
        <f t="shared" si="99"/>
        <v>41.6983333333333</v>
      </c>
    </row>
    <row r="290" spans="1:9">
      <c r="A290" s="208"/>
      <c r="B290" s="212"/>
      <c r="C290" s="241">
        <v>32216</v>
      </c>
      <c r="D290" s="245" t="s">
        <v>182</v>
      </c>
      <c r="E290" s="90">
        <v>125.6</v>
      </c>
      <c r="F290" s="90">
        <v>1000</v>
      </c>
      <c r="G290" s="90">
        <v>69.35</v>
      </c>
      <c r="H290" s="90">
        <f t="shared" si="98"/>
        <v>55.2149681528662</v>
      </c>
      <c r="I290" s="90">
        <f t="shared" si="99"/>
        <v>6.935</v>
      </c>
    </row>
    <row r="291" spans="1:9">
      <c r="A291" s="208"/>
      <c r="B291" s="212"/>
      <c r="C291" s="241">
        <v>32219</v>
      </c>
      <c r="D291" s="245" t="s">
        <v>183</v>
      </c>
      <c r="E291" s="90">
        <v>641.96</v>
      </c>
      <c r="F291" s="90">
        <v>4000</v>
      </c>
      <c r="G291" s="90">
        <v>570.8</v>
      </c>
      <c r="H291" s="90">
        <f t="shared" si="98"/>
        <v>88.9151972085488</v>
      </c>
      <c r="I291" s="90">
        <f t="shared" si="99"/>
        <v>14.27</v>
      </c>
    </row>
    <row r="292" spans="1:9">
      <c r="A292" s="208"/>
      <c r="B292" s="209">
        <v>3222</v>
      </c>
      <c r="C292" s="209"/>
      <c r="D292" s="244" t="s">
        <v>98</v>
      </c>
      <c r="E292" s="107">
        <f>SUM(E293)</f>
        <v>11707.77</v>
      </c>
      <c r="F292" s="107">
        <f>SUM(F293)</f>
        <v>25000</v>
      </c>
      <c r="G292" s="107">
        <f>SUM(G293)</f>
        <v>12812.85</v>
      </c>
      <c r="H292" s="107">
        <f t="shared" si="98"/>
        <v>109.43885983411</v>
      </c>
      <c r="I292" s="107">
        <f t="shared" si="99"/>
        <v>51.2514</v>
      </c>
    </row>
    <row r="293" spans="1:9">
      <c r="A293" s="208"/>
      <c r="B293" s="212"/>
      <c r="C293" s="241">
        <v>32224</v>
      </c>
      <c r="D293" s="245" t="s">
        <v>184</v>
      </c>
      <c r="E293" s="90">
        <v>11707.77</v>
      </c>
      <c r="F293" s="90">
        <v>25000</v>
      </c>
      <c r="G293" s="90">
        <v>12812.85</v>
      </c>
      <c r="H293" s="90">
        <f t="shared" si="98"/>
        <v>109.43885983411</v>
      </c>
      <c r="I293" s="90">
        <f t="shared" si="99"/>
        <v>51.2514</v>
      </c>
    </row>
    <row r="294" spans="1:9">
      <c r="A294" s="208"/>
      <c r="B294" s="209">
        <v>3223</v>
      </c>
      <c r="C294" s="209"/>
      <c r="D294" s="244" t="s">
        <v>99</v>
      </c>
      <c r="E294" s="107">
        <f>SUM(E295:E297)</f>
        <v>7495.08</v>
      </c>
      <c r="F294" s="107">
        <f>SUM(F295:F297)</f>
        <v>15050</v>
      </c>
      <c r="G294" s="107">
        <f>SUM(G295:G297)</f>
        <v>5303.65</v>
      </c>
      <c r="H294" s="107">
        <f t="shared" si="98"/>
        <v>70.7617530433298</v>
      </c>
      <c r="I294" s="107">
        <f t="shared" si="99"/>
        <v>35.2401993355482</v>
      </c>
    </row>
    <row r="295" spans="1:9">
      <c r="A295" s="208"/>
      <c r="B295" s="212"/>
      <c r="C295" s="241">
        <v>32231</v>
      </c>
      <c r="D295" s="245" t="s">
        <v>185</v>
      </c>
      <c r="E295" s="90">
        <v>2143.8</v>
      </c>
      <c r="F295" s="90">
        <v>5000</v>
      </c>
      <c r="G295" s="90">
        <v>1669.72</v>
      </c>
      <c r="H295" s="90">
        <f t="shared" si="98"/>
        <v>77.8859968280623</v>
      </c>
      <c r="I295" s="90">
        <f t="shared" si="99"/>
        <v>33.3944</v>
      </c>
    </row>
    <row r="296" spans="1:9">
      <c r="A296" s="208"/>
      <c r="B296" s="212"/>
      <c r="C296" s="241">
        <v>32233</v>
      </c>
      <c r="D296" s="245" t="s">
        <v>186</v>
      </c>
      <c r="E296" s="90">
        <v>5335.38</v>
      </c>
      <c r="F296" s="90">
        <v>10000</v>
      </c>
      <c r="G296" s="90">
        <v>3607.35</v>
      </c>
      <c r="H296" s="90">
        <f t="shared" si="98"/>
        <v>67.6118664462512</v>
      </c>
      <c r="I296" s="90">
        <f t="shared" si="99"/>
        <v>36.0735</v>
      </c>
    </row>
    <row r="297" spans="1:9">
      <c r="A297" s="208"/>
      <c r="B297" s="212"/>
      <c r="C297" s="241">
        <v>32234</v>
      </c>
      <c r="D297" s="245" t="s">
        <v>187</v>
      </c>
      <c r="E297" s="90">
        <v>15.9</v>
      </c>
      <c r="F297" s="90">
        <v>50</v>
      </c>
      <c r="G297" s="90">
        <v>26.58</v>
      </c>
      <c r="H297" s="90">
        <f t="shared" si="98"/>
        <v>167.169811320755</v>
      </c>
      <c r="I297" s="90">
        <f t="shared" si="99"/>
        <v>53.16</v>
      </c>
    </row>
    <row r="298" spans="1:9">
      <c r="A298" s="208"/>
      <c r="B298" s="209">
        <v>3224</v>
      </c>
      <c r="C298" s="209"/>
      <c r="D298" s="244" t="s">
        <v>100</v>
      </c>
      <c r="E298" s="107">
        <f>SUM(E299:E300)</f>
        <v>69.13</v>
      </c>
      <c r="F298" s="107">
        <f>SUM(F299:F300)</f>
        <v>1000</v>
      </c>
      <c r="G298" s="107">
        <f>SUM(G299:G300)</f>
        <v>202.2</v>
      </c>
      <c r="H298" s="107">
        <f t="shared" si="98"/>
        <v>292.492405612614</v>
      </c>
      <c r="I298" s="107">
        <f t="shared" si="99"/>
        <v>20.22</v>
      </c>
    </row>
    <row r="299" spans="1:9">
      <c r="A299" s="208"/>
      <c r="B299" s="212"/>
      <c r="C299" s="241">
        <v>32241</v>
      </c>
      <c r="D299" s="245" t="s">
        <v>188</v>
      </c>
      <c r="E299" s="90">
        <v>0</v>
      </c>
      <c r="F299" s="90">
        <v>500</v>
      </c>
      <c r="G299" s="90">
        <v>99.84</v>
      </c>
      <c r="H299" s="90">
        <v>0</v>
      </c>
      <c r="I299" s="90">
        <f t="shared" si="99"/>
        <v>19.968</v>
      </c>
    </row>
    <row r="300" spans="1:9">
      <c r="A300" s="208"/>
      <c r="B300" s="212"/>
      <c r="C300" s="241">
        <v>32242</v>
      </c>
      <c r="D300" s="245" t="s">
        <v>189</v>
      </c>
      <c r="E300" s="90">
        <v>69.13</v>
      </c>
      <c r="F300" s="90">
        <v>500</v>
      </c>
      <c r="G300" s="90">
        <v>102.36</v>
      </c>
      <c r="H300" s="90">
        <f t="shared" ref="H300:H331" si="100">IF(G300&gt;0,G300/E300*100,0)</f>
        <v>148.068855778967</v>
      </c>
      <c r="I300" s="90">
        <f t="shared" si="99"/>
        <v>20.472</v>
      </c>
    </row>
    <row r="301" spans="1:9">
      <c r="A301" s="208"/>
      <c r="B301" s="209">
        <v>3225</v>
      </c>
      <c r="C301" s="209"/>
      <c r="D301" s="244" t="s">
        <v>101</v>
      </c>
      <c r="E301" s="107">
        <f>SUM(E302)</f>
        <v>442.83</v>
      </c>
      <c r="F301" s="107">
        <f>SUM(F302)</f>
        <v>6000</v>
      </c>
      <c r="G301" s="107">
        <f>SUM(G302)</f>
        <v>2028.36</v>
      </c>
      <c r="H301" s="107">
        <f t="shared" si="100"/>
        <v>458.044847910033</v>
      </c>
      <c r="I301" s="107">
        <f t="shared" si="99"/>
        <v>33.806</v>
      </c>
    </row>
    <row r="302" spans="1:9">
      <c r="A302" s="208"/>
      <c r="B302" s="212"/>
      <c r="C302" s="241">
        <v>32251</v>
      </c>
      <c r="D302" s="245" t="s">
        <v>190</v>
      </c>
      <c r="E302" s="90">
        <v>442.83</v>
      </c>
      <c r="F302" s="90">
        <v>6000</v>
      </c>
      <c r="G302" s="90">
        <v>2028.36</v>
      </c>
      <c r="H302" s="90">
        <f t="shared" si="100"/>
        <v>458.044847910033</v>
      </c>
      <c r="I302" s="90">
        <f t="shared" si="99"/>
        <v>33.806</v>
      </c>
    </row>
    <row r="303" spans="1:9">
      <c r="A303" s="208"/>
      <c r="B303" s="209">
        <v>3227</v>
      </c>
      <c r="C303" s="209"/>
      <c r="D303" s="244" t="s">
        <v>102</v>
      </c>
      <c r="E303" s="107">
        <f>SUM(E304)</f>
        <v>903.97</v>
      </c>
      <c r="F303" s="107">
        <f>SUM(F304)</f>
        <v>2000</v>
      </c>
      <c r="G303" s="107">
        <f>SUM(G304)</f>
        <v>542.63</v>
      </c>
      <c r="H303" s="107">
        <f t="shared" si="100"/>
        <v>60.0274345387568</v>
      </c>
      <c r="I303" s="107">
        <f t="shared" si="99"/>
        <v>27.1315</v>
      </c>
    </row>
    <row r="304" spans="1:9">
      <c r="A304" s="208"/>
      <c r="B304" s="212"/>
      <c r="C304" s="241">
        <v>32271</v>
      </c>
      <c r="D304" s="245" t="s">
        <v>102</v>
      </c>
      <c r="E304" s="90">
        <v>903.97</v>
      </c>
      <c r="F304" s="89">
        <v>2000</v>
      </c>
      <c r="G304" s="89">
        <v>542.63</v>
      </c>
      <c r="H304" s="90">
        <f t="shared" si="100"/>
        <v>60.0274345387568</v>
      </c>
      <c r="I304" s="90">
        <f t="shared" si="99"/>
        <v>27.1315</v>
      </c>
    </row>
    <row r="305" s="4" customFormat="1" spans="1:9">
      <c r="A305" s="205"/>
      <c r="B305" s="206">
        <v>323</v>
      </c>
      <c r="C305" s="206"/>
      <c r="D305" s="239" t="s">
        <v>103</v>
      </c>
      <c r="E305" s="162">
        <f>SUM(E306+E310+E314+E316+E321+E323+E326+E331+E333)</f>
        <v>13350.98</v>
      </c>
      <c r="F305" s="126">
        <f>SUM(F306+F310+F314+F316+F321+F323+F326+F331+F333)</f>
        <v>28200</v>
      </c>
      <c r="G305" s="126">
        <f>SUM(G306+G310+G314+G316+G321+G323+G326+G331+G333)</f>
        <v>13355.57</v>
      </c>
      <c r="H305" s="45">
        <f t="shared" si="100"/>
        <v>100.034379498733</v>
      </c>
      <c r="I305" s="45">
        <f t="shared" si="99"/>
        <v>47.3601773049645</v>
      </c>
    </row>
    <row r="306" spans="1:9">
      <c r="A306" s="208"/>
      <c r="B306" s="209">
        <v>3231</v>
      </c>
      <c r="C306" s="209"/>
      <c r="D306" s="244" t="s">
        <v>104</v>
      </c>
      <c r="E306" s="107">
        <f>SUM(E307:E309)</f>
        <v>710.77</v>
      </c>
      <c r="F306" s="107">
        <f>SUM(F307:F309)</f>
        <v>1600</v>
      </c>
      <c r="G306" s="107">
        <f>SUM(G307:G309)</f>
        <v>538.12</v>
      </c>
      <c r="H306" s="107">
        <f t="shared" si="100"/>
        <v>75.7094418728984</v>
      </c>
      <c r="I306" s="107">
        <f t="shared" si="99"/>
        <v>33.6325</v>
      </c>
    </row>
    <row r="307" spans="1:9">
      <c r="A307" s="208"/>
      <c r="B307" s="212"/>
      <c r="C307" s="241">
        <v>32311</v>
      </c>
      <c r="D307" s="245" t="s">
        <v>191</v>
      </c>
      <c r="E307" s="90">
        <v>328.42</v>
      </c>
      <c r="F307" s="90">
        <v>800</v>
      </c>
      <c r="G307" s="90">
        <v>293</v>
      </c>
      <c r="H307" s="90">
        <f t="shared" si="100"/>
        <v>89.2150295353511</v>
      </c>
      <c r="I307" s="90">
        <f t="shared" si="99"/>
        <v>36.625</v>
      </c>
    </row>
    <row r="308" spans="1:9">
      <c r="A308" s="208"/>
      <c r="B308" s="212"/>
      <c r="C308" s="241">
        <v>32313</v>
      </c>
      <c r="D308" s="245" t="s">
        <v>192</v>
      </c>
      <c r="E308" s="90">
        <v>4.85</v>
      </c>
      <c r="F308" s="90">
        <v>100</v>
      </c>
      <c r="G308" s="90">
        <v>35.12</v>
      </c>
      <c r="H308" s="90">
        <f t="shared" si="100"/>
        <v>724.123711340206</v>
      </c>
      <c r="I308" s="90">
        <f t="shared" si="99"/>
        <v>35.12</v>
      </c>
    </row>
    <row r="309" spans="1:9">
      <c r="A309" s="208"/>
      <c r="B309" s="212"/>
      <c r="C309" s="241">
        <v>32319</v>
      </c>
      <c r="D309" s="245" t="s">
        <v>193</v>
      </c>
      <c r="E309" s="90">
        <v>377.5</v>
      </c>
      <c r="F309" s="90">
        <v>700</v>
      </c>
      <c r="G309" s="90">
        <v>210</v>
      </c>
      <c r="H309" s="90">
        <f t="shared" si="100"/>
        <v>55.6291390728477</v>
      </c>
      <c r="I309" s="90">
        <f t="shared" si="99"/>
        <v>30</v>
      </c>
    </row>
    <row r="310" spans="1:9">
      <c r="A310" s="208"/>
      <c r="B310" s="209">
        <v>3232</v>
      </c>
      <c r="C310" s="209"/>
      <c r="D310" s="244" t="s">
        <v>105</v>
      </c>
      <c r="E310" s="107">
        <f>SUM(E311:E313)</f>
        <v>5597.42</v>
      </c>
      <c r="F310" s="107">
        <f>SUM(F311:F313)</f>
        <v>8500</v>
      </c>
      <c r="G310" s="107">
        <f>SUM(G311:G313)</f>
        <v>5222.48</v>
      </c>
      <c r="H310" s="107">
        <f t="shared" si="100"/>
        <v>93.3015567886633</v>
      </c>
      <c r="I310" s="107">
        <f t="shared" si="99"/>
        <v>61.4409411764706</v>
      </c>
    </row>
    <row r="311" spans="1:9">
      <c r="A311" s="208"/>
      <c r="B311" s="212"/>
      <c r="C311" s="241">
        <v>32321</v>
      </c>
      <c r="D311" s="245" t="s">
        <v>194</v>
      </c>
      <c r="E311" s="90">
        <v>0</v>
      </c>
      <c r="F311" s="90">
        <v>2000</v>
      </c>
      <c r="G311" s="90">
        <v>0</v>
      </c>
      <c r="H311" s="90">
        <f t="shared" si="100"/>
        <v>0</v>
      </c>
      <c r="I311" s="90">
        <f t="shared" si="99"/>
        <v>0</v>
      </c>
    </row>
    <row r="312" spans="1:9">
      <c r="A312" s="208"/>
      <c r="B312" s="212"/>
      <c r="C312" s="241">
        <v>32322</v>
      </c>
      <c r="D312" s="245" t="s">
        <v>195</v>
      </c>
      <c r="E312" s="90">
        <v>4944.68</v>
      </c>
      <c r="F312" s="90">
        <v>5000</v>
      </c>
      <c r="G312" s="90">
        <v>4678.53</v>
      </c>
      <c r="H312" s="90">
        <f t="shared" si="100"/>
        <v>94.6174474384591</v>
      </c>
      <c r="I312" s="90">
        <f t="shared" si="99"/>
        <v>93.5706</v>
      </c>
    </row>
    <row r="313" spans="1:9">
      <c r="A313" s="208"/>
      <c r="B313" s="212"/>
      <c r="C313" s="241">
        <v>32329</v>
      </c>
      <c r="D313" s="245" t="s">
        <v>196</v>
      </c>
      <c r="E313" s="90">
        <v>652.74</v>
      </c>
      <c r="F313" s="90">
        <v>1500</v>
      </c>
      <c r="G313" s="90">
        <v>543.95</v>
      </c>
      <c r="H313" s="90">
        <f t="shared" si="100"/>
        <v>83.3333333333333</v>
      </c>
      <c r="I313" s="90">
        <f t="shared" si="99"/>
        <v>36.2633333333333</v>
      </c>
    </row>
    <row r="314" spans="1:9">
      <c r="A314" s="208"/>
      <c r="B314" s="209">
        <v>3233</v>
      </c>
      <c r="C314" s="209"/>
      <c r="D314" s="244" t="s">
        <v>106</v>
      </c>
      <c r="E314" s="107">
        <f>SUM(E315)</f>
        <v>690</v>
      </c>
      <c r="F314" s="107">
        <f>SUM(F315)</f>
        <v>0</v>
      </c>
      <c r="G314" s="107">
        <f>SUM(G315)</f>
        <v>0</v>
      </c>
      <c r="H314" s="107">
        <f t="shared" si="100"/>
        <v>0</v>
      </c>
      <c r="I314" s="107">
        <f t="shared" si="99"/>
        <v>0</v>
      </c>
    </row>
    <row r="315" spans="1:9">
      <c r="A315" s="208"/>
      <c r="B315" s="212"/>
      <c r="C315" s="241">
        <v>32339</v>
      </c>
      <c r="D315" s="245" t="s">
        <v>197</v>
      </c>
      <c r="E315" s="90">
        <v>690</v>
      </c>
      <c r="F315" s="90">
        <v>0</v>
      </c>
      <c r="G315" s="90">
        <v>0</v>
      </c>
      <c r="H315" s="90">
        <f t="shared" si="100"/>
        <v>0</v>
      </c>
      <c r="I315" s="90">
        <f t="shared" si="99"/>
        <v>0</v>
      </c>
    </row>
    <row r="316" spans="1:9">
      <c r="A316" s="208"/>
      <c r="B316" s="209">
        <v>3234</v>
      </c>
      <c r="C316" s="209"/>
      <c r="D316" s="244" t="s">
        <v>107</v>
      </c>
      <c r="E316" s="107">
        <f>SUM(E317:E320)</f>
        <v>1417.11</v>
      </c>
      <c r="F316" s="107">
        <f>SUM(F317:F320)</f>
        <v>3400</v>
      </c>
      <c r="G316" s="107">
        <f>SUM(G317:G320)</f>
        <v>1386.43</v>
      </c>
      <c r="H316" s="107">
        <f t="shared" si="100"/>
        <v>97.8350304492947</v>
      </c>
      <c r="I316" s="107">
        <f t="shared" ref="I316:I347" si="101">IF(G316&gt;0,G316/F316*100,0)</f>
        <v>40.7773529411765</v>
      </c>
    </row>
    <row r="317" spans="1:9">
      <c r="A317" s="208"/>
      <c r="B317" s="212"/>
      <c r="C317" s="241">
        <v>32341</v>
      </c>
      <c r="D317" s="245" t="s">
        <v>198</v>
      </c>
      <c r="E317" s="90">
        <v>687.56</v>
      </c>
      <c r="F317" s="90">
        <v>1300</v>
      </c>
      <c r="G317" s="90">
        <v>591.28</v>
      </c>
      <c r="H317" s="90">
        <f t="shared" si="100"/>
        <v>85.9968584559893</v>
      </c>
      <c r="I317" s="90">
        <f t="shared" si="101"/>
        <v>45.4830769230769</v>
      </c>
    </row>
    <row r="318" spans="1:9">
      <c r="A318" s="208"/>
      <c r="B318" s="212"/>
      <c r="C318" s="241">
        <v>32342</v>
      </c>
      <c r="D318" s="245" t="s">
        <v>199</v>
      </c>
      <c r="E318" s="90">
        <v>654.66</v>
      </c>
      <c r="F318" s="90">
        <v>1500</v>
      </c>
      <c r="G318" s="90">
        <v>720.26</v>
      </c>
      <c r="H318" s="90">
        <f t="shared" si="100"/>
        <v>110.02046864021</v>
      </c>
      <c r="I318" s="90">
        <f t="shared" si="101"/>
        <v>48.0173333333333</v>
      </c>
    </row>
    <row r="319" spans="1:9">
      <c r="A319" s="208"/>
      <c r="B319" s="212"/>
      <c r="C319" s="241">
        <v>32343</v>
      </c>
      <c r="D319" s="245" t="s">
        <v>200</v>
      </c>
      <c r="E319" s="90">
        <v>0</v>
      </c>
      <c r="F319" s="90">
        <v>200</v>
      </c>
      <c r="G319" s="90">
        <v>0</v>
      </c>
      <c r="H319" s="90">
        <f t="shared" si="100"/>
        <v>0</v>
      </c>
      <c r="I319" s="90">
        <f t="shared" si="101"/>
        <v>0</v>
      </c>
    </row>
    <row r="320" spans="1:9">
      <c r="A320" s="208"/>
      <c r="B320" s="212"/>
      <c r="C320" s="241">
        <v>32344</v>
      </c>
      <c r="D320" s="245" t="s">
        <v>201</v>
      </c>
      <c r="E320" s="90">
        <v>74.89</v>
      </c>
      <c r="F320" s="90">
        <v>400</v>
      </c>
      <c r="G320" s="90">
        <v>74.89</v>
      </c>
      <c r="H320" s="90">
        <f t="shared" si="100"/>
        <v>100</v>
      </c>
      <c r="I320" s="90">
        <f t="shared" si="101"/>
        <v>18.7225</v>
      </c>
    </row>
    <row r="321" spans="1:9">
      <c r="A321" s="208"/>
      <c r="B321" s="209">
        <v>3235</v>
      </c>
      <c r="C321" s="209"/>
      <c r="D321" s="244" t="s">
        <v>108</v>
      </c>
      <c r="E321" s="107">
        <f>SUM(E322)</f>
        <v>0</v>
      </c>
      <c r="F321" s="107">
        <f>SUM(F322)</f>
        <v>0</v>
      </c>
      <c r="G321" s="107">
        <f>SUM(G322)</f>
        <v>0</v>
      </c>
      <c r="H321" s="107">
        <f t="shared" si="100"/>
        <v>0</v>
      </c>
      <c r="I321" s="107">
        <f t="shared" si="101"/>
        <v>0</v>
      </c>
    </row>
    <row r="322" spans="1:9">
      <c r="A322" s="208"/>
      <c r="B322" s="212"/>
      <c r="C322" s="241">
        <v>32359</v>
      </c>
      <c r="D322" s="245" t="s">
        <v>202</v>
      </c>
      <c r="E322" s="90">
        <v>0</v>
      </c>
      <c r="F322" s="90">
        <v>0</v>
      </c>
      <c r="G322" s="90">
        <v>0</v>
      </c>
      <c r="H322" s="90">
        <f t="shared" si="100"/>
        <v>0</v>
      </c>
      <c r="I322" s="90">
        <f t="shared" si="101"/>
        <v>0</v>
      </c>
    </row>
    <row r="323" spans="1:9">
      <c r="A323" s="208"/>
      <c r="B323" s="209">
        <v>3236</v>
      </c>
      <c r="C323" s="209"/>
      <c r="D323" s="244" t="s">
        <v>109</v>
      </c>
      <c r="E323" s="107">
        <f>SUM(E324:E325)</f>
        <v>601.79</v>
      </c>
      <c r="F323" s="107">
        <f>SUM(F324:F325)</f>
        <v>1600</v>
      </c>
      <c r="G323" s="107">
        <f>SUM(G324:G325)</f>
        <v>757.24</v>
      </c>
      <c r="H323" s="107">
        <f t="shared" si="100"/>
        <v>125.831270044368</v>
      </c>
      <c r="I323" s="107">
        <f t="shared" si="101"/>
        <v>47.3275</v>
      </c>
    </row>
    <row r="324" spans="1:9">
      <c r="A324" s="208"/>
      <c r="B324" s="212"/>
      <c r="C324" s="241">
        <v>32361</v>
      </c>
      <c r="D324" s="245" t="s">
        <v>203</v>
      </c>
      <c r="E324" s="90">
        <v>197.1</v>
      </c>
      <c r="F324" s="90">
        <v>800</v>
      </c>
      <c r="G324" s="90">
        <v>153.3</v>
      </c>
      <c r="H324" s="90">
        <f t="shared" si="100"/>
        <v>77.7777777777778</v>
      </c>
      <c r="I324" s="90">
        <f t="shared" si="101"/>
        <v>19.1625</v>
      </c>
    </row>
    <row r="325" spans="1:9">
      <c r="A325" s="208"/>
      <c r="B325" s="212"/>
      <c r="C325" s="241">
        <v>32369</v>
      </c>
      <c r="D325" s="245" t="s">
        <v>204</v>
      </c>
      <c r="E325" s="90">
        <v>404.69</v>
      </c>
      <c r="F325" s="90">
        <v>800</v>
      </c>
      <c r="G325" s="90">
        <v>603.94</v>
      </c>
      <c r="H325" s="90">
        <f t="shared" si="100"/>
        <v>149.23521707974</v>
      </c>
      <c r="I325" s="90">
        <f t="shared" si="101"/>
        <v>75.4925</v>
      </c>
    </row>
    <row r="326" spans="1:9">
      <c r="A326" s="208"/>
      <c r="B326" s="209">
        <v>3237</v>
      </c>
      <c r="C326" s="209"/>
      <c r="D326" s="244" t="s">
        <v>110</v>
      </c>
      <c r="E326" s="107">
        <f>SUM(E327:E330)</f>
        <v>3600</v>
      </c>
      <c r="F326" s="107">
        <f>SUM(F327:F330)</f>
        <v>10500</v>
      </c>
      <c r="G326" s="107">
        <f>SUM(G327:G330)</f>
        <v>4225</v>
      </c>
      <c r="H326" s="107">
        <f t="shared" si="100"/>
        <v>117.361111111111</v>
      </c>
      <c r="I326" s="107">
        <f t="shared" si="101"/>
        <v>40.2380952380952</v>
      </c>
    </row>
    <row r="327" spans="1:9">
      <c r="A327" s="208"/>
      <c r="B327" s="212"/>
      <c r="C327" s="241">
        <v>32372</v>
      </c>
      <c r="D327" s="245" t="s">
        <v>205</v>
      </c>
      <c r="E327" s="90">
        <v>0</v>
      </c>
      <c r="F327" s="90">
        <v>100</v>
      </c>
      <c r="G327" s="90">
        <v>0</v>
      </c>
      <c r="H327" s="90">
        <f t="shared" si="100"/>
        <v>0</v>
      </c>
      <c r="I327" s="90">
        <f t="shared" si="101"/>
        <v>0</v>
      </c>
    </row>
    <row r="328" spans="1:9">
      <c r="A328" s="208"/>
      <c r="B328" s="212"/>
      <c r="C328" s="241">
        <v>32373</v>
      </c>
      <c r="D328" s="245" t="s">
        <v>206</v>
      </c>
      <c r="E328" s="90">
        <v>0</v>
      </c>
      <c r="F328" s="90">
        <v>100</v>
      </c>
      <c r="G328" s="90">
        <v>0</v>
      </c>
      <c r="H328" s="90">
        <f t="shared" si="100"/>
        <v>0</v>
      </c>
      <c r="I328" s="90">
        <f t="shared" si="101"/>
        <v>0</v>
      </c>
    </row>
    <row r="329" spans="1:9">
      <c r="A329" s="208"/>
      <c r="B329" s="212"/>
      <c r="C329" s="241">
        <v>32377</v>
      </c>
      <c r="D329" s="245" t="s">
        <v>207</v>
      </c>
      <c r="E329" s="90">
        <v>0</v>
      </c>
      <c r="F329" s="90">
        <v>1300</v>
      </c>
      <c r="G329" s="90">
        <v>0</v>
      </c>
      <c r="H329" s="90">
        <f t="shared" si="100"/>
        <v>0</v>
      </c>
      <c r="I329" s="90">
        <f t="shared" si="101"/>
        <v>0</v>
      </c>
    </row>
    <row r="330" spans="1:9">
      <c r="A330" s="208"/>
      <c r="B330" s="212"/>
      <c r="C330" s="241">
        <v>32379</v>
      </c>
      <c r="D330" s="245" t="s">
        <v>208</v>
      </c>
      <c r="E330" s="90">
        <v>3600</v>
      </c>
      <c r="F330" s="90">
        <v>9000</v>
      </c>
      <c r="G330" s="90">
        <v>4225</v>
      </c>
      <c r="H330" s="90">
        <f t="shared" si="100"/>
        <v>117.361111111111</v>
      </c>
      <c r="I330" s="90">
        <f t="shared" si="101"/>
        <v>46.9444444444444</v>
      </c>
    </row>
    <row r="331" spans="1:9">
      <c r="A331" s="208"/>
      <c r="B331" s="209">
        <v>3238</v>
      </c>
      <c r="C331" s="209"/>
      <c r="D331" s="244" t="s">
        <v>111</v>
      </c>
      <c r="E331" s="107">
        <f>SUM(E332)</f>
        <v>378.39</v>
      </c>
      <c r="F331" s="107">
        <f>SUM(F332)</f>
        <v>900</v>
      </c>
      <c r="G331" s="107">
        <f>SUM(G332)</f>
        <v>455.95</v>
      </c>
      <c r="H331" s="107">
        <f t="shared" si="100"/>
        <v>120.497370437908</v>
      </c>
      <c r="I331" s="107">
        <f t="shared" si="101"/>
        <v>50.6611111111111</v>
      </c>
    </row>
    <row r="332" spans="1:9">
      <c r="A332" s="208"/>
      <c r="B332" s="212"/>
      <c r="C332" s="241">
        <v>32389</v>
      </c>
      <c r="D332" s="245" t="s">
        <v>209</v>
      </c>
      <c r="E332" s="90">
        <v>378.39</v>
      </c>
      <c r="F332" s="90">
        <v>900</v>
      </c>
      <c r="G332" s="90">
        <v>455.95</v>
      </c>
      <c r="H332" s="90">
        <f t="shared" ref="H332:H351" si="102">IF(G332&gt;0,G332/E332*100,0)</f>
        <v>120.497370437908</v>
      </c>
      <c r="I332" s="90">
        <f t="shared" si="101"/>
        <v>50.6611111111111</v>
      </c>
    </row>
    <row r="333" spans="1:9">
      <c r="A333" s="208"/>
      <c r="B333" s="209">
        <v>3239</v>
      </c>
      <c r="C333" s="209"/>
      <c r="D333" s="244" t="s">
        <v>112</v>
      </c>
      <c r="E333" s="107">
        <f>SUM(E334:E335)</f>
        <v>355.5</v>
      </c>
      <c r="F333" s="107">
        <f>SUM(F334:F335)</f>
        <v>1700</v>
      </c>
      <c r="G333" s="107">
        <f>SUM(G334:G335)</f>
        <v>770.35</v>
      </c>
      <c r="H333" s="107">
        <f t="shared" si="102"/>
        <v>216.694796061885</v>
      </c>
      <c r="I333" s="107">
        <f t="shared" si="101"/>
        <v>45.3147058823529</v>
      </c>
    </row>
    <row r="334" spans="1:9">
      <c r="A334" s="208"/>
      <c r="B334" s="212"/>
      <c r="C334" s="241">
        <v>32391</v>
      </c>
      <c r="D334" s="245" t="s">
        <v>210</v>
      </c>
      <c r="E334" s="90">
        <v>28</v>
      </c>
      <c r="F334" s="89">
        <v>200</v>
      </c>
      <c r="G334" s="89">
        <v>51.6</v>
      </c>
      <c r="H334" s="90">
        <f t="shared" si="102"/>
        <v>184.285714285714</v>
      </c>
      <c r="I334" s="90">
        <f t="shared" si="101"/>
        <v>25.8</v>
      </c>
    </row>
    <row r="335" spans="1:9">
      <c r="A335" s="208"/>
      <c r="B335" s="212"/>
      <c r="C335" s="241">
        <v>32399</v>
      </c>
      <c r="D335" s="245" t="s">
        <v>211</v>
      </c>
      <c r="E335" s="90">
        <v>327.5</v>
      </c>
      <c r="F335" s="89">
        <v>1500</v>
      </c>
      <c r="G335" s="89">
        <v>718.75</v>
      </c>
      <c r="H335" s="90">
        <f t="shared" si="102"/>
        <v>219.465648854962</v>
      </c>
      <c r="I335" s="90">
        <f t="shared" si="101"/>
        <v>47.9166666666667</v>
      </c>
    </row>
    <row r="336" s="4" customFormat="1" spans="1:9">
      <c r="A336" s="205"/>
      <c r="B336" s="206">
        <v>324</v>
      </c>
      <c r="C336" s="206"/>
      <c r="D336" s="239" t="s">
        <v>113</v>
      </c>
      <c r="E336" s="162">
        <f t="shared" ref="E336:G336" si="103">SUM(E337)</f>
        <v>0</v>
      </c>
      <c r="F336" s="126">
        <f t="shared" si="103"/>
        <v>100</v>
      </c>
      <c r="G336" s="126">
        <f t="shared" si="103"/>
        <v>0</v>
      </c>
      <c r="H336" s="45">
        <f t="shared" si="102"/>
        <v>0</v>
      </c>
      <c r="I336" s="45">
        <f t="shared" si="101"/>
        <v>0</v>
      </c>
    </row>
    <row r="337" spans="1:9">
      <c r="A337" s="208"/>
      <c r="B337" s="209">
        <v>3241</v>
      </c>
      <c r="C337" s="209"/>
      <c r="D337" s="244" t="s">
        <v>113</v>
      </c>
      <c r="E337" s="107">
        <f>SUM(E338)</f>
        <v>0</v>
      </c>
      <c r="F337" s="107">
        <f>SUM(F338)</f>
        <v>100</v>
      </c>
      <c r="G337" s="107">
        <f>SUM(G338)</f>
        <v>0</v>
      </c>
      <c r="H337" s="107">
        <f t="shared" si="102"/>
        <v>0</v>
      </c>
      <c r="I337" s="107">
        <f t="shared" si="101"/>
        <v>0</v>
      </c>
    </row>
    <row r="338" spans="1:9">
      <c r="A338" s="208"/>
      <c r="B338" s="212"/>
      <c r="C338" s="241">
        <v>32412</v>
      </c>
      <c r="D338" s="245" t="s">
        <v>212</v>
      </c>
      <c r="E338" s="90">
        <v>0</v>
      </c>
      <c r="F338" s="89">
        <v>100</v>
      </c>
      <c r="G338" s="89">
        <v>0</v>
      </c>
      <c r="H338" s="90">
        <f t="shared" si="102"/>
        <v>0</v>
      </c>
      <c r="I338" s="90">
        <f t="shared" si="101"/>
        <v>0</v>
      </c>
    </row>
    <row r="339" s="4" customFormat="1" spans="1:9">
      <c r="A339" s="205"/>
      <c r="B339" s="206">
        <v>329</v>
      </c>
      <c r="C339" s="206"/>
      <c r="D339" s="239" t="s">
        <v>114</v>
      </c>
      <c r="E339" s="162">
        <f>SUM(E340+E342+E345+E347+E349+E352)</f>
        <v>723.26</v>
      </c>
      <c r="F339" s="162">
        <f>SUM(F340+F342+F345+F347+F349+F352)</f>
        <v>3750</v>
      </c>
      <c r="G339" s="162">
        <f>SUM(G340+G342+G345+G347+G349+G352)</f>
        <v>1000.97</v>
      </c>
      <c r="H339" s="45">
        <f t="shared" si="102"/>
        <v>138.396980339021</v>
      </c>
      <c r="I339" s="45">
        <f t="shared" si="101"/>
        <v>26.6925333333333</v>
      </c>
    </row>
    <row r="340" spans="1:9">
      <c r="A340" s="208"/>
      <c r="B340" s="209">
        <v>3291</v>
      </c>
      <c r="C340" s="209"/>
      <c r="D340" s="244" t="s">
        <v>115</v>
      </c>
      <c r="E340" s="107">
        <f>SUM(E341)</f>
        <v>316.96</v>
      </c>
      <c r="F340" s="107">
        <f>SUM(F341)</f>
        <v>1000</v>
      </c>
      <c r="G340" s="107">
        <f>SUM(G341)</f>
        <v>472.37</v>
      </c>
      <c r="H340" s="107">
        <f t="shared" si="102"/>
        <v>149.031423523473</v>
      </c>
      <c r="I340" s="107">
        <f t="shared" si="101"/>
        <v>47.237</v>
      </c>
    </row>
    <row r="341" spans="1:9">
      <c r="A341" s="208"/>
      <c r="B341" s="212"/>
      <c r="C341" s="241">
        <v>32911</v>
      </c>
      <c r="D341" s="245" t="s">
        <v>115</v>
      </c>
      <c r="E341" s="90">
        <v>316.96</v>
      </c>
      <c r="F341" s="90">
        <v>1000</v>
      </c>
      <c r="G341" s="90">
        <v>472.37</v>
      </c>
      <c r="H341" s="90">
        <f t="shared" si="102"/>
        <v>149.031423523473</v>
      </c>
      <c r="I341" s="90">
        <f t="shared" si="101"/>
        <v>47.237</v>
      </c>
    </row>
    <row r="342" spans="1:9">
      <c r="A342" s="208"/>
      <c r="B342" s="209">
        <v>3292</v>
      </c>
      <c r="C342" s="209"/>
      <c r="D342" s="244" t="s">
        <v>116</v>
      </c>
      <c r="E342" s="107">
        <f>SUM(E343:E344)</f>
        <v>0</v>
      </c>
      <c r="F342" s="107">
        <f>SUM(F343:F344)</f>
        <v>1400</v>
      </c>
      <c r="G342" s="107">
        <f>SUM(G343:G344)</f>
        <v>0</v>
      </c>
      <c r="H342" s="107">
        <f t="shared" si="102"/>
        <v>0</v>
      </c>
      <c r="I342" s="107">
        <f t="shared" si="101"/>
        <v>0</v>
      </c>
    </row>
    <row r="343" spans="1:9">
      <c r="A343" s="208"/>
      <c r="B343" s="212"/>
      <c r="C343" s="241">
        <v>32922</v>
      </c>
      <c r="D343" s="245" t="s">
        <v>213</v>
      </c>
      <c r="E343" s="90">
        <v>0</v>
      </c>
      <c r="F343" s="90">
        <v>1400</v>
      </c>
      <c r="G343" s="90">
        <v>0</v>
      </c>
      <c r="H343" s="90">
        <f t="shared" si="102"/>
        <v>0</v>
      </c>
      <c r="I343" s="90">
        <f t="shared" si="101"/>
        <v>0</v>
      </c>
    </row>
    <row r="344" spans="1:9">
      <c r="A344" s="208"/>
      <c r="B344" s="212"/>
      <c r="C344" s="241">
        <v>32923</v>
      </c>
      <c r="D344" s="245" t="s">
        <v>214</v>
      </c>
      <c r="E344" s="90">
        <v>0</v>
      </c>
      <c r="F344" s="90">
        <v>0</v>
      </c>
      <c r="G344" s="90">
        <v>0</v>
      </c>
      <c r="H344" s="90">
        <f t="shared" si="102"/>
        <v>0</v>
      </c>
      <c r="I344" s="90">
        <f t="shared" si="101"/>
        <v>0</v>
      </c>
    </row>
    <row r="345" spans="1:9">
      <c r="A345" s="208"/>
      <c r="B345" s="209">
        <v>3293</v>
      </c>
      <c r="C345" s="209"/>
      <c r="D345" s="244" t="s">
        <v>117</v>
      </c>
      <c r="E345" s="107">
        <f>SUM(E346)</f>
        <v>87.7</v>
      </c>
      <c r="F345" s="107">
        <f>SUM(F346)</f>
        <v>200</v>
      </c>
      <c r="G345" s="107">
        <f>SUM(G346)</f>
        <v>60</v>
      </c>
      <c r="H345" s="107">
        <f t="shared" si="102"/>
        <v>68.4150513112885</v>
      </c>
      <c r="I345" s="107">
        <f t="shared" si="101"/>
        <v>30</v>
      </c>
    </row>
    <row r="346" spans="1:9">
      <c r="A346" s="208"/>
      <c r="B346" s="212"/>
      <c r="C346" s="241">
        <v>32931</v>
      </c>
      <c r="D346" s="245" t="s">
        <v>117</v>
      </c>
      <c r="E346" s="90">
        <v>87.7</v>
      </c>
      <c r="F346" s="90">
        <v>200</v>
      </c>
      <c r="G346" s="90">
        <v>60</v>
      </c>
      <c r="H346" s="90">
        <f t="shared" si="102"/>
        <v>68.4150513112885</v>
      </c>
      <c r="I346" s="90">
        <f t="shared" si="101"/>
        <v>30</v>
      </c>
    </row>
    <row r="347" spans="1:9">
      <c r="A347" s="208"/>
      <c r="B347" s="209">
        <v>3294</v>
      </c>
      <c r="C347" s="209"/>
      <c r="D347" s="244" t="s">
        <v>118</v>
      </c>
      <c r="E347" s="107">
        <f>SUM(E348)</f>
        <v>0</v>
      </c>
      <c r="F347" s="107">
        <f>SUM(F348)</f>
        <v>0</v>
      </c>
      <c r="G347" s="107">
        <f>SUM(G348)</f>
        <v>0</v>
      </c>
      <c r="H347" s="107">
        <f t="shared" si="102"/>
        <v>0</v>
      </c>
      <c r="I347" s="107">
        <f t="shared" si="101"/>
        <v>0</v>
      </c>
    </row>
    <row r="348" spans="1:9">
      <c r="A348" s="208"/>
      <c r="B348" s="212"/>
      <c r="C348" s="241">
        <v>32941</v>
      </c>
      <c r="D348" s="245" t="s">
        <v>215</v>
      </c>
      <c r="E348" s="90">
        <v>0</v>
      </c>
      <c r="F348" s="90">
        <v>0</v>
      </c>
      <c r="G348" s="90">
        <v>0</v>
      </c>
      <c r="H348" s="90">
        <f t="shared" si="102"/>
        <v>0</v>
      </c>
      <c r="I348" s="90">
        <f t="shared" ref="I348:I357" si="104">IF(G348&gt;0,G348/F348*100,0)</f>
        <v>0</v>
      </c>
    </row>
    <row r="349" spans="1:9">
      <c r="A349" s="208"/>
      <c r="B349" s="209">
        <v>3295</v>
      </c>
      <c r="C349" s="209"/>
      <c r="D349" s="244" t="s">
        <v>119</v>
      </c>
      <c r="E349" s="107">
        <f>SUM(E350:E351)</f>
        <v>318.6</v>
      </c>
      <c r="F349" s="107">
        <f>SUM(F350:F351)</f>
        <v>750</v>
      </c>
      <c r="G349" s="107">
        <f>SUM(G350:G351)</f>
        <v>318.6</v>
      </c>
      <c r="H349" s="107">
        <f t="shared" si="102"/>
        <v>100</v>
      </c>
      <c r="I349" s="107">
        <f t="shared" si="104"/>
        <v>42.48</v>
      </c>
    </row>
    <row r="350" spans="1:9">
      <c r="A350" s="208"/>
      <c r="B350" s="212"/>
      <c r="C350" s="241">
        <v>32951</v>
      </c>
      <c r="D350" s="245" t="s">
        <v>216</v>
      </c>
      <c r="E350" s="90">
        <v>0</v>
      </c>
      <c r="F350" s="89">
        <v>50</v>
      </c>
      <c r="G350" s="89">
        <v>0</v>
      </c>
      <c r="H350" s="90">
        <f t="shared" si="102"/>
        <v>0</v>
      </c>
      <c r="I350" s="90">
        <f t="shared" si="104"/>
        <v>0</v>
      </c>
    </row>
    <row r="351" spans="1:9">
      <c r="A351" s="208"/>
      <c r="B351" s="212"/>
      <c r="C351" s="241">
        <v>32959</v>
      </c>
      <c r="D351" s="245" t="s">
        <v>217</v>
      </c>
      <c r="E351" s="90">
        <v>318.6</v>
      </c>
      <c r="F351" s="89">
        <v>700</v>
      </c>
      <c r="G351" s="89">
        <v>318.6</v>
      </c>
      <c r="H351" s="90">
        <f t="shared" si="102"/>
        <v>100</v>
      </c>
      <c r="I351" s="90">
        <f t="shared" si="104"/>
        <v>45.5142857142857</v>
      </c>
    </row>
    <row r="352" spans="1:9">
      <c r="A352" s="208"/>
      <c r="B352" s="209">
        <v>3299</v>
      </c>
      <c r="C352" s="209"/>
      <c r="D352" s="244" t="s">
        <v>114</v>
      </c>
      <c r="E352" s="107">
        <f>SUM(E353:E354)</f>
        <v>0</v>
      </c>
      <c r="F352" s="107">
        <f>SUM(F353:F354)</f>
        <v>400</v>
      </c>
      <c r="G352" s="107">
        <f>SUM(G353:G354)</f>
        <v>150</v>
      </c>
      <c r="H352" s="107">
        <v>0</v>
      </c>
      <c r="I352" s="107">
        <f t="shared" si="104"/>
        <v>37.5</v>
      </c>
    </row>
    <row r="353" spans="1:9">
      <c r="A353" s="208"/>
      <c r="B353" s="212"/>
      <c r="C353" s="241">
        <v>32991</v>
      </c>
      <c r="D353" s="245" t="s">
        <v>218</v>
      </c>
      <c r="E353" s="90">
        <v>0</v>
      </c>
      <c r="F353" s="89">
        <v>200</v>
      </c>
      <c r="G353" s="89">
        <v>150</v>
      </c>
      <c r="H353" s="90">
        <v>0</v>
      </c>
      <c r="I353" s="90">
        <f t="shared" si="104"/>
        <v>75</v>
      </c>
    </row>
    <row r="354" spans="1:9">
      <c r="A354" s="208"/>
      <c r="B354" s="212"/>
      <c r="C354" s="241">
        <v>32999</v>
      </c>
      <c r="D354" s="245" t="s">
        <v>114</v>
      </c>
      <c r="E354" s="90">
        <v>0</v>
      </c>
      <c r="F354" s="89">
        <v>200</v>
      </c>
      <c r="G354" s="89">
        <v>0</v>
      </c>
      <c r="H354" s="90">
        <f t="shared" ref="H354:H378" si="105">IF(G354&gt;0,G354/E354*100,0)</f>
        <v>0</v>
      </c>
      <c r="I354" s="90">
        <f t="shared" si="104"/>
        <v>0</v>
      </c>
    </row>
    <row r="355" s="9" customFormat="1" spans="1:9">
      <c r="A355" s="198">
        <v>34</v>
      </c>
      <c r="B355" s="228"/>
      <c r="C355" s="228"/>
      <c r="D355" s="201" t="s">
        <v>120</v>
      </c>
      <c r="E355" s="202">
        <f t="shared" ref="E355:G356" si="106">SUM(E356)</f>
        <v>382.36</v>
      </c>
      <c r="F355" s="203">
        <f t="shared" si="106"/>
        <v>900</v>
      </c>
      <c r="G355" s="203">
        <f t="shared" si="106"/>
        <v>381.98</v>
      </c>
      <c r="H355" s="204">
        <f t="shared" si="105"/>
        <v>99.9006172193744</v>
      </c>
      <c r="I355" s="204">
        <f t="shared" si="104"/>
        <v>42.4422222222222</v>
      </c>
    </row>
    <row r="356" s="4" customFormat="1" spans="1:9">
      <c r="A356" s="205"/>
      <c r="B356" s="206">
        <v>343</v>
      </c>
      <c r="C356" s="206"/>
      <c r="D356" s="239" t="s">
        <v>168</v>
      </c>
      <c r="E356" s="162">
        <f t="shared" si="106"/>
        <v>382.36</v>
      </c>
      <c r="F356" s="126">
        <f t="shared" si="106"/>
        <v>900</v>
      </c>
      <c r="G356" s="126">
        <f t="shared" si="106"/>
        <v>381.98</v>
      </c>
      <c r="H356" s="45">
        <f t="shared" si="105"/>
        <v>99.9006172193744</v>
      </c>
      <c r="I356" s="45">
        <f t="shared" si="104"/>
        <v>42.4422222222222</v>
      </c>
    </row>
    <row r="357" spans="1:9">
      <c r="A357" s="208"/>
      <c r="B357" s="209">
        <v>3431</v>
      </c>
      <c r="C357" s="209"/>
      <c r="D357" s="211" t="s">
        <v>121</v>
      </c>
      <c r="E357" s="107">
        <f>SUM(E358:E359)</f>
        <v>382.36</v>
      </c>
      <c r="F357" s="107">
        <f>SUM(F358:F359)</f>
        <v>900</v>
      </c>
      <c r="G357" s="107">
        <f>SUM(G358:G359)</f>
        <v>381.98</v>
      </c>
      <c r="H357" s="107">
        <f t="shared" si="105"/>
        <v>99.9006172193744</v>
      </c>
      <c r="I357" s="107">
        <f t="shared" si="104"/>
        <v>42.4422222222222</v>
      </c>
    </row>
    <row r="358" spans="1:9">
      <c r="A358" s="208"/>
      <c r="B358" s="212"/>
      <c r="C358" s="241">
        <v>34311</v>
      </c>
      <c r="D358" s="214" t="s">
        <v>219</v>
      </c>
      <c r="E358" s="90">
        <v>9.96</v>
      </c>
      <c r="F358" s="89">
        <v>0</v>
      </c>
      <c r="G358" s="89">
        <v>9.55</v>
      </c>
      <c r="H358" s="90">
        <f t="shared" si="105"/>
        <v>95.8835341365462</v>
      </c>
      <c r="I358" s="90">
        <v>0</v>
      </c>
    </row>
    <row r="359" ht="15.75" spans="1:9">
      <c r="A359" s="246"/>
      <c r="B359" s="247"/>
      <c r="C359" s="248">
        <v>34312</v>
      </c>
      <c r="D359" s="249" t="s">
        <v>220</v>
      </c>
      <c r="E359" s="250">
        <v>372.4</v>
      </c>
      <c r="F359" s="251">
        <v>900</v>
      </c>
      <c r="G359" s="251">
        <v>372.43</v>
      </c>
      <c r="H359" s="252">
        <f t="shared" si="105"/>
        <v>100.008055853921</v>
      </c>
      <c r="I359" s="252">
        <f t="shared" ref="I359:I378" si="107">IF(G359&gt;0,G359/F359*100,0)</f>
        <v>41.3811111111111</v>
      </c>
    </row>
    <row r="360" s="8" customFormat="1" spans="1:9">
      <c r="A360" s="191" t="s">
        <v>221</v>
      </c>
      <c r="B360" s="192"/>
      <c r="C360" s="193"/>
      <c r="D360" s="328" t="s">
        <v>222</v>
      </c>
      <c r="E360" s="236">
        <f t="shared" ref="E360:G361" si="108">SUM(E361)</f>
        <v>78930.67</v>
      </c>
      <c r="F360" s="237">
        <f t="shared" si="108"/>
        <v>155000</v>
      </c>
      <c r="G360" s="237">
        <f t="shared" si="108"/>
        <v>57116.2</v>
      </c>
      <c r="H360" s="195">
        <f t="shared" si="105"/>
        <v>72.362492298621</v>
      </c>
      <c r="I360" s="195">
        <f t="shared" si="107"/>
        <v>36.8491612903226</v>
      </c>
    </row>
    <row r="361" spans="1:9">
      <c r="A361" s="182">
        <v>3</v>
      </c>
      <c r="B361" s="183"/>
      <c r="C361" s="184"/>
      <c r="D361" s="197" t="s">
        <v>81</v>
      </c>
      <c r="E361" s="161">
        <f t="shared" si="108"/>
        <v>78930.67</v>
      </c>
      <c r="F361" s="174">
        <f t="shared" si="108"/>
        <v>155000</v>
      </c>
      <c r="G361" s="174">
        <f t="shared" si="108"/>
        <v>57116.2</v>
      </c>
      <c r="H361" s="45">
        <f t="shared" si="105"/>
        <v>72.362492298621</v>
      </c>
      <c r="I361" s="45">
        <f t="shared" si="107"/>
        <v>36.8491612903226</v>
      </c>
    </row>
    <row r="362" s="7" customFormat="1" spans="1:9">
      <c r="A362" s="198">
        <v>31</v>
      </c>
      <c r="B362" s="199"/>
      <c r="C362" s="200"/>
      <c r="D362" s="201" t="s">
        <v>82</v>
      </c>
      <c r="E362" s="202">
        <f>SUM(E363+E366+E368)</f>
        <v>78930.67</v>
      </c>
      <c r="F362" s="203">
        <f>SUM(F363+F366+F368)</f>
        <v>155000</v>
      </c>
      <c r="G362" s="203">
        <f>SUM(G363+G366+G368)</f>
        <v>57116.2</v>
      </c>
      <c r="H362" s="204">
        <f t="shared" si="105"/>
        <v>72.362492298621</v>
      </c>
      <c r="I362" s="204">
        <f t="shared" si="107"/>
        <v>36.8491612903226</v>
      </c>
    </row>
    <row r="363" s="4" customFormat="1" spans="1:9">
      <c r="A363" s="205"/>
      <c r="B363" s="206">
        <v>311</v>
      </c>
      <c r="C363" s="136"/>
      <c r="D363" s="207" t="s">
        <v>157</v>
      </c>
      <c r="E363" s="162">
        <f t="shared" ref="E363:G363" si="109">SUM(E364)</f>
        <v>78930.67</v>
      </c>
      <c r="F363" s="126">
        <f t="shared" si="109"/>
        <v>155000</v>
      </c>
      <c r="G363" s="126">
        <f t="shared" si="109"/>
        <v>57116.2</v>
      </c>
      <c r="H363" s="45">
        <f t="shared" si="105"/>
        <v>72.362492298621</v>
      </c>
      <c r="I363" s="45">
        <f t="shared" si="107"/>
        <v>36.8491612903226</v>
      </c>
    </row>
    <row r="364" spans="1:9">
      <c r="A364" s="208"/>
      <c r="B364" s="209">
        <v>3111</v>
      </c>
      <c r="C364" s="210"/>
      <c r="D364" s="211" t="s">
        <v>83</v>
      </c>
      <c r="E364" s="107">
        <f>SUM(E365)</f>
        <v>78930.67</v>
      </c>
      <c r="F364" s="107">
        <f>SUM(F365)</f>
        <v>155000</v>
      </c>
      <c r="G364" s="107">
        <f>SUM(G365)</f>
        <v>57116.2</v>
      </c>
      <c r="H364" s="107">
        <f t="shared" si="105"/>
        <v>72.362492298621</v>
      </c>
      <c r="I364" s="107">
        <f t="shared" si="107"/>
        <v>36.8491612903226</v>
      </c>
    </row>
    <row r="365" spans="1:9">
      <c r="A365" s="215"/>
      <c r="B365" s="216"/>
      <c r="C365" s="217">
        <v>31111</v>
      </c>
      <c r="D365" s="254" t="s">
        <v>159</v>
      </c>
      <c r="E365" s="218">
        <v>78930.67</v>
      </c>
      <c r="F365" s="219">
        <v>155000</v>
      </c>
      <c r="G365" s="219">
        <v>57116.2</v>
      </c>
      <c r="H365" s="90">
        <f t="shared" si="105"/>
        <v>72.362492298621</v>
      </c>
      <c r="I365" s="90">
        <f t="shared" si="107"/>
        <v>36.8491612903226</v>
      </c>
    </row>
    <row r="366" s="4" customFormat="1" spans="1:9">
      <c r="A366" s="255"/>
      <c r="B366" s="256">
        <v>312</v>
      </c>
      <c r="C366" s="257"/>
      <c r="D366" s="258" t="s">
        <v>160</v>
      </c>
      <c r="E366" s="259">
        <f t="shared" ref="E366:G366" si="110">SUM(E367)</f>
        <v>0</v>
      </c>
      <c r="F366" s="80">
        <f t="shared" si="110"/>
        <v>0</v>
      </c>
      <c r="G366" s="80">
        <f t="shared" si="110"/>
        <v>0</v>
      </c>
      <c r="H366" s="45">
        <f t="shared" si="105"/>
        <v>0</v>
      </c>
      <c r="I366" s="45">
        <f t="shared" si="107"/>
        <v>0</v>
      </c>
    </row>
    <row r="367" spans="1:9">
      <c r="A367" s="208"/>
      <c r="B367" s="209">
        <v>3121</v>
      </c>
      <c r="C367" s="210"/>
      <c r="D367" s="211" t="s">
        <v>84</v>
      </c>
      <c r="E367" s="107">
        <v>0</v>
      </c>
      <c r="F367" s="107">
        <v>0</v>
      </c>
      <c r="G367" s="107">
        <v>0</v>
      </c>
      <c r="H367" s="107">
        <f t="shared" si="105"/>
        <v>0</v>
      </c>
      <c r="I367" s="107">
        <f t="shared" si="107"/>
        <v>0</v>
      </c>
    </row>
    <row r="368" s="4" customFormat="1" spans="1:9">
      <c r="A368" s="205"/>
      <c r="B368" s="206">
        <v>313</v>
      </c>
      <c r="C368" s="136"/>
      <c r="D368" s="207" t="s">
        <v>166</v>
      </c>
      <c r="E368" s="162">
        <f t="shared" ref="E368:G368" si="111">SUM(E369)</f>
        <v>0</v>
      </c>
      <c r="F368" s="126">
        <f t="shared" si="111"/>
        <v>0</v>
      </c>
      <c r="G368" s="126">
        <f t="shared" si="111"/>
        <v>0</v>
      </c>
      <c r="H368" s="45">
        <f t="shared" si="105"/>
        <v>0</v>
      </c>
      <c r="I368" s="45">
        <f t="shared" si="107"/>
        <v>0</v>
      </c>
    </row>
    <row r="369" ht="15.75" spans="1:9">
      <c r="A369" s="230"/>
      <c r="B369" s="231"/>
      <c r="C369" s="232">
        <v>3132</v>
      </c>
      <c r="D369" s="233" t="s">
        <v>85</v>
      </c>
      <c r="E369" s="234">
        <v>0</v>
      </c>
      <c r="F369" s="234">
        <v>0</v>
      </c>
      <c r="G369" s="234">
        <v>0</v>
      </c>
      <c r="H369" s="234">
        <f t="shared" si="105"/>
        <v>0</v>
      </c>
      <c r="I369" s="234">
        <f t="shared" si="107"/>
        <v>0</v>
      </c>
    </row>
    <row r="370" s="8" customFormat="1" spans="1:9">
      <c r="A370" s="191" t="s">
        <v>223</v>
      </c>
      <c r="B370" s="192"/>
      <c r="C370" s="193"/>
      <c r="D370" s="327" t="s">
        <v>89</v>
      </c>
      <c r="E370" s="236">
        <f t="shared" ref="E370:G370" si="112">SUM(E371)</f>
        <v>0</v>
      </c>
      <c r="F370" s="237">
        <f t="shared" si="112"/>
        <v>1000</v>
      </c>
      <c r="G370" s="237">
        <f t="shared" si="112"/>
        <v>0</v>
      </c>
      <c r="H370" s="195">
        <f t="shared" si="105"/>
        <v>0</v>
      </c>
      <c r="I370" s="195">
        <f t="shared" si="107"/>
        <v>0</v>
      </c>
    </row>
    <row r="371" spans="1:9">
      <c r="A371" s="182">
        <v>3</v>
      </c>
      <c r="B371" s="183"/>
      <c r="C371" s="184"/>
      <c r="D371" s="197" t="s">
        <v>81</v>
      </c>
      <c r="E371" s="161">
        <f>SUM(E372+E375)</f>
        <v>0</v>
      </c>
      <c r="F371" s="174">
        <f>SUM(F372+F375)</f>
        <v>1000</v>
      </c>
      <c r="G371" s="174">
        <f>SUM(G372+G375)</f>
        <v>0</v>
      </c>
      <c r="H371" s="45">
        <f t="shared" si="105"/>
        <v>0</v>
      </c>
      <c r="I371" s="45">
        <f t="shared" si="107"/>
        <v>0</v>
      </c>
    </row>
    <row r="372" spans="1:9">
      <c r="A372" s="182">
        <v>31</v>
      </c>
      <c r="B372" s="199"/>
      <c r="C372" s="200"/>
      <c r="D372" s="201" t="s">
        <v>82</v>
      </c>
      <c r="E372" s="202">
        <f t="shared" ref="E372:G373" si="113">SUM(E373)</f>
        <v>0</v>
      </c>
      <c r="F372" s="203">
        <f t="shared" si="113"/>
        <v>0</v>
      </c>
      <c r="G372" s="203">
        <f t="shared" si="113"/>
        <v>0</v>
      </c>
      <c r="H372" s="45">
        <f t="shared" si="105"/>
        <v>0</v>
      </c>
      <c r="I372" s="45">
        <f t="shared" si="107"/>
        <v>0</v>
      </c>
    </row>
    <row r="373" spans="1:9">
      <c r="A373" s="182"/>
      <c r="B373" s="206">
        <v>313</v>
      </c>
      <c r="C373" s="136"/>
      <c r="D373" s="207" t="s">
        <v>166</v>
      </c>
      <c r="E373" s="162">
        <f t="shared" si="113"/>
        <v>0</v>
      </c>
      <c r="F373" s="126">
        <f t="shared" si="113"/>
        <v>0</v>
      </c>
      <c r="G373" s="126">
        <f t="shared" si="113"/>
        <v>0</v>
      </c>
      <c r="H373" s="45">
        <f t="shared" si="105"/>
        <v>0</v>
      </c>
      <c r="I373" s="45">
        <f t="shared" si="107"/>
        <v>0</v>
      </c>
    </row>
    <row r="374" spans="1:9">
      <c r="A374" s="182"/>
      <c r="B374" s="209">
        <v>3132</v>
      </c>
      <c r="C374" s="210"/>
      <c r="D374" s="211" t="s">
        <v>85</v>
      </c>
      <c r="E374" s="107">
        <v>0</v>
      </c>
      <c r="F374" s="107">
        <v>0</v>
      </c>
      <c r="G374" s="107">
        <v>0</v>
      </c>
      <c r="H374" s="107">
        <f t="shared" si="105"/>
        <v>0</v>
      </c>
      <c r="I374" s="107">
        <f t="shared" si="107"/>
        <v>0</v>
      </c>
    </row>
    <row r="375" s="7" customFormat="1" spans="1:9">
      <c r="A375" s="198">
        <v>32</v>
      </c>
      <c r="B375" s="260"/>
      <c r="C375" s="261"/>
      <c r="D375" s="223" t="s">
        <v>90</v>
      </c>
      <c r="E375" s="224">
        <f>SUM(E376)</f>
        <v>0</v>
      </c>
      <c r="F375" s="225">
        <f>SUM(F376)</f>
        <v>1000</v>
      </c>
      <c r="G375" s="225">
        <f>SUM(G376)</f>
        <v>0</v>
      </c>
      <c r="H375" s="45">
        <f t="shared" si="105"/>
        <v>0</v>
      </c>
      <c r="I375" s="45">
        <f t="shared" si="107"/>
        <v>0</v>
      </c>
    </row>
    <row r="376" s="4" customFormat="1" spans="1:9">
      <c r="A376" s="205"/>
      <c r="B376" s="206">
        <v>322</v>
      </c>
      <c r="C376" s="136"/>
      <c r="D376" s="239" t="s">
        <v>96</v>
      </c>
      <c r="E376" s="162">
        <f t="shared" ref="E376:G376" si="114">SUM(E378)</f>
        <v>0</v>
      </c>
      <c r="F376" s="126">
        <f t="shared" si="114"/>
        <v>1000</v>
      </c>
      <c r="G376" s="126">
        <f t="shared" si="114"/>
        <v>0</v>
      </c>
      <c r="H376" s="45">
        <f t="shared" si="105"/>
        <v>0</v>
      </c>
      <c r="I376" s="45">
        <f t="shared" si="107"/>
        <v>0</v>
      </c>
    </row>
    <row r="377" s="4" customFormat="1" spans="1:9">
      <c r="A377" s="262"/>
      <c r="B377" s="263">
        <v>3225</v>
      </c>
      <c r="C377" s="210"/>
      <c r="D377" s="244" t="s">
        <v>101</v>
      </c>
      <c r="E377" s="107">
        <f>SUM(E378)</f>
        <v>0</v>
      </c>
      <c r="F377" s="107">
        <f>SUM(F378)</f>
        <v>1000</v>
      </c>
      <c r="G377" s="107">
        <f>SUM(G378)</f>
        <v>0</v>
      </c>
      <c r="H377" s="107">
        <f t="shared" si="105"/>
        <v>0</v>
      </c>
      <c r="I377" s="107">
        <f t="shared" si="107"/>
        <v>0</v>
      </c>
    </row>
    <row r="378" ht="15.75" spans="1:9">
      <c r="A378" s="230"/>
      <c r="B378" s="231"/>
      <c r="C378" s="264">
        <v>32251</v>
      </c>
      <c r="D378" s="245" t="s">
        <v>190</v>
      </c>
      <c r="E378" s="250">
        <v>0</v>
      </c>
      <c r="F378" s="250">
        <v>1000</v>
      </c>
      <c r="G378" s="250">
        <v>0</v>
      </c>
      <c r="H378" s="90">
        <f t="shared" si="105"/>
        <v>0</v>
      </c>
      <c r="I378" s="90">
        <f t="shared" si="107"/>
        <v>0</v>
      </c>
    </row>
    <row r="379" ht="15.75" spans="1:9">
      <c r="A379" s="265"/>
      <c r="B379" s="266"/>
      <c r="C379" s="266"/>
      <c r="D379" s="267"/>
      <c r="E379" s="268"/>
      <c r="F379" s="269"/>
      <c r="G379" s="269"/>
      <c r="H379" s="269"/>
      <c r="I379" s="269"/>
    </row>
    <row r="380" s="8" customFormat="1" customHeight="1" spans="1:9">
      <c r="A380" s="191" t="s">
        <v>224</v>
      </c>
      <c r="B380" s="192"/>
      <c r="C380" s="193"/>
      <c r="D380" s="194" t="s">
        <v>86</v>
      </c>
      <c r="E380" s="195">
        <f t="shared" ref="E380:G380" si="115">SUM(E381)</f>
        <v>0</v>
      </c>
      <c r="F380" s="196">
        <f t="shared" si="115"/>
        <v>1000</v>
      </c>
      <c r="G380" s="196">
        <f t="shared" si="115"/>
        <v>0</v>
      </c>
      <c r="H380" s="112">
        <f t="shared" ref="H380:H387" si="116">IF(G380&gt;0,G380/E380*100,0)</f>
        <v>0</v>
      </c>
      <c r="I380" s="112">
        <f t="shared" ref="I380:I387" si="117">IF(G380&gt;0,G380/F380*100,0)</f>
        <v>0</v>
      </c>
    </row>
    <row r="381" s="4" customFormat="1" spans="1:9">
      <c r="A381" s="182">
        <v>4</v>
      </c>
      <c r="B381" s="183"/>
      <c r="C381" s="184"/>
      <c r="D381" s="197" t="s">
        <v>122</v>
      </c>
      <c r="E381" s="161">
        <f t="shared" ref="E381:G382" si="118">SUM(E382)</f>
        <v>0</v>
      </c>
      <c r="F381" s="161">
        <f t="shared" si="118"/>
        <v>1000</v>
      </c>
      <c r="G381" s="161">
        <f t="shared" si="118"/>
        <v>0</v>
      </c>
      <c r="H381" s="45">
        <f t="shared" si="116"/>
        <v>0</v>
      </c>
      <c r="I381" s="45">
        <f t="shared" si="117"/>
        <v>0</v>
      </c>
    </row>
    <row r="382" s="9" customFormat="1" spans="1:9">
      <c r="A382" s="198">
        <v>42</v>
      </c>
      <c r="B382" s="199"/>
      <c r="C382" s="200"/>
      <c r="D382" s="201" t="s">
        <v>123</v>
      </c>
      <c r="E382" s="202">
        <f t="shared" si="118"/>
        <v>0</v>
      </c>
      <c r="F382" s="202">
        <f t="shared" si="118"/>
        <v>1000</v>
      </c>
      <c r="G382" s="202">
        <f t="shared" si="118"/>
        <v>0</v>
      </c>
      <c r="H382" s="45">
        <f t="shared" si="116"/>
        <v>0</v>
      </c>
      <c r="I382" s="45">
        <f t="shared" si="117"/>
        <v>0</v>
      </c>
    </row>
    <row r="383" s="11" customFormat="1" customHeight="1" spans="1:9">
      <c r="A383" s="270"/>
      <c r="B383" s="271">
        <v>422</v>
      </c>
      <c r="C383" s="272"/>
      <c r="D383" s="270" t="s">
        <v>124</v>
      </c>
      <c r="E383" s="273">
        <f>SUM(E384+E387+E390+E393+E396)</f>
        <v>0</v>
      </c>
      <c r="F383" s="273">
        <f>SUM(F384+F387+F390+F393+F396)</f>
        <v>1000</v>
      </c>
      <c r="G383" s="273">
        <f>SUM(G384+G387+G390+G393+G396)</f>
        <v>0</v>
      </c>
      <c r="H383" s="45">
        <f t="shared" si="116"/>
        <v>0</v>
      </c>
      <c r="I383" s="45">
        <f t="shared" si="117"/>
        <v>0</v>
      </c>
    </row>
    <row r="384" s="12" customFormat="1" customHeight="1" spans="1:9">
      <c r="A384" s="274"/>
      <c r="B384" s="275">
        <v>4221</v>
      </c>
      <c r="C384" s="276"/>
      <c r="D384" s="277" t="s">
        <v>125</v>
      </c>
      <c r="E384" s="278">
        <f>SUM(E385:E386)</f>
        <v>0</v>
      </c>
      <c r="F384" s="278">
        <f>SUM(F385:F386)</f>
        <v>1000</v>
      </c>
      <c r="G384" s="278">
        <f>SUM(G385:G386)</f>
        <v>0</v>
      </c>
      <c r="H384" s="107">
        <f t="shared" si="116"/>
        <v>0</v>
      </c>
      <c r="I384" s="107">
        <f t="shared" si="117"/>
        <v>0</v>
      </c>
    </row>
    <row r="385" s="12" customFormat="1" customHeight="1" spans="1:9">
      <c r="A385" s="274"/>
      <c r="B385" s="279"/>
      <c r="C385" s="280">
        <v>42211</v>
      </c>
      <c r="D385" s="281" t="s">
        <v>225</v>
      </c>
      <c r="E385" s="282">
        <v>0</v>
      </c>
      <c r="F385" s="282">
        <v>1000</v>
      </c>
      <c r="G385" s="282">
        <v>0</v>
      </c>
      <c r="H385" s="90">
        <f t="shared" si="116"/>
        <v>0</v>
      </c>
      <c r="I385" s="90">
        <f t="shared" si="117"/>
        <v>0</v>
      </c>
    </row>
    <row r="386" s="12" customFormat="1" customHeight="1" spans="1:9">
      <c r="A386" s="274"/>
      <c r="B386" s="279"/>
      <c r="C386" s="283">
        <v>42212</v>
      </c>
      <c r="D386" s="281" t="s">
        <v>226</v>
      </c>
      <c r="E386" s="282">
        <v>0</v>
      </c>
      <c r="F386" s="282">
        <v>0</v>
      </c>
      <c r="G386" s="282">
        <v>0</v>
      </c>
      <c r="H386" s="90">
        <f t="shared" si="116"/>
        <v>0</v>
      </c>
      <c r="I386" s="90">
        <f t="shared" si="117"/>
        <v>0</v>
      </c>
    </row>
    <row r="387" s="12" customFormat="1" customHeight="1" spans="1:9">
      <c r="A387" s="274"/>
      <c r="B387" s="275">
        <v>4222</v>
      </c>
      <c r="C387" s="276"/>
      <c r="D387" s="277" t="s">
        <v>126</v>
      </c>
      <c r="E387" s="278">
        <f>SUM(E388:E389)</f>
        <v>0</v>
      </c>
      <c r="F387" s="278">
        <f>SUM(F388:F389)</f>
        <v>0</v>
      </c>
      <c r="G387" s="278">
        <f>SUM(G388:G389)</f>
        <v>0</v>
      </c>
      <c r="H387" s="107">
        <f t="shared" si="116"/>
        <v>0</v>
      </c>
      <c r="I387" s="107">
        <f t="shared" si="117"/>
        <v>0</v>
      </c>
    </row>
    <row r="388" s="12" customFormat="1" customHeight="1" spans="1:9">
      <c r="A388" s="274"/>
      <c r="B388" s="279"/>
      <c r="C388" s="283">
        <v>42221</v>
      </c>
      <c r="D388" s="281" t="s">
        <v>227</v>
      </c>
      <c r="E388" s="282">
        <v>0</v>
      </c>
      <c r="F388" s="282">
        <v>0</v>
      </c>
      <c r="G388" s="282">
        <v>0</v>
      </c>
      <c r="H388" s="282"/>
      <c r="I388" s="282"/>
    </row>
    <row r="389" s="12" customFormat="1" customHeight="1" spans="1:9">
      <c r="A389" s="274"/>
      <c r="B389" s="279"/>
      <c r="C389" s="283">
        <v>42221</v>
      </c>
      <c r="D389" s="281" t="s">
        <v>228</v>
      </c>
      <c r="E389" s="282">
        <v>0</v>
      </c>
      <c r="F389" s="282">
        <v>0</v>
      </c>
      <c r="G389" s="282">
        <v>0</v>
      </c>
      <c r="H389" s="282"/>
      <c r="I389" s="282"/>
    </row>
    <row r="390" s="12" customFormat="1" customHeight="1" spans="1:9">
      <c r="A390" s="274"/>
      <c r="B390" s="275">
        <v>4223</v>
      </c>
      <c r="C390" s="284"/>
      <c r="D390" s="277" t="s">
        <v>229</v>
      </c>
      <c r="E390" s="278">
        <f>SUM(E391:E392)</f>
        <v>0</v>
      </c>
      <c r="F390" s="278">
        <f>SUM(F391:F392)</f>
        <v>0</v>
      </c>
      <c r="G390" s="278">
        <f>SUM(G391:G392)</f>
        <v>0</v>
      </c>
      <c r="H390" s="107">
        <f>IF(G390&gt;0,G390/E390*100,0)</f>
        <v>0</v>
      </c>
      <c r="I390" s="107">
        <f>IF(G390&gt;0,G390/F390*100,0)</f>
        <v>0</v>
      </c>
    </row>
    <row r="391" s="12" customFormat="1" customHeight="1" spans="1:9">
      <c r="A391" s="274"/>
      <c r="B391" s="279"/>
      <c r="C391" s="283">
        <v>42231</v>
      </c>
      <c r="D391" s="281" t="s">
        <v>230</v>
      </c>
      <c r="E391" s="282">
        <v>0</v>
      </c>
      <c r="F391" s="282">
        <v>0</v>
      </c>
      <c r="G391" s="282">
        <v>0</v>
      </c>
      <c r="H391" s="282"/>
      <c r="I391" s="282"/>
    </row>
    <row r="392" s="12" customFormat="1" customHeight="1" spans="1:9">
      <c r="A392" s="274"/>
      <c r="B392" s="279"/>
      <c r="C392" s="283">
        <v>42232</v>
      </c>
      <c r="D392" s="281" t="s">
        <v>231</v>
      </c>
      <c r="E392" s="282">
        <v>0</v>
      </c>
      <c r="F392" s="282">
        <v>0</v>
      </c>
      <c r="G392" s="282">
        <v>0</v>
      </c>
      <c r="H392" s="282"/>
      <c r="I392" s="282"/>
    </row>
    <row r="393" s="12" customFormat="1" customHeight="1" spans="1:9">
      <c r="A393" s="274"/>
      <c r="B393" s="275">
        <v>4226</v>
      </c>
      <c r="C393" s="284"/>
      <c r="D393" s="277" t="s">
        <v>128</v>
      </c>
      <c r="E393" s="278">
        <f>SUM(E394:E395)</f>
        <v>0</v>
      </c>
      <c r="F393" s="278">
        <f>SUM(F394:F395)</f>
        <v>0</v>
      </c>
      <c r="G393" s="278">
        <f>SUM(G394:G395)</f>
        <v>0</v>
      </c>
      <c r="H393" s="107">
        <f>IF(G393&gt;0,G393/E393*100,0)</f>
        <v>0</v>
      </c>
      <c r="I393" s="107">
        <f>IF(G393&gt;0,G393/F393*100,0)</f>
        <v>0</v>
      </c>
    </row>
    <row r="394" s="12" customFormat="1" customHeight="1" spans="1:9">
      <c r="A394" s="285"/>
      <c r="B394" s="286"/>
      <c r="C394" s="287">
        <v>42261</v>
      </c>
      <c r="D394" s="288" t="s">
        <v>232</v>
      </c>
      <c r="E394" s="289">
        <v>0</v>
      </c>
      <c r="F394" s="289">
        <v>0</v>
      </c>
      <c r="G394" s="289">
        <v>0</v>
      </c>
      <c r="H394" s="289"/>
      <c r="I394" s="289"/>
    </row>
    <row r="395" s="12" customFormat="1" customHeight="1" spans="1:9">
      <c r="A395" s="285"/>
      <c r="B395" s="286"/>
      <c r="C395" s="287">
        <v>42262</v>
      </c>
      <c r="D395" s="288" t="s">
        <v>233</v>
      </c>
      <c r="E395" s="289">
        <v>0</v>
      </c>
      <c r="F395" s="289">
        <v>0</v>
      </c>
      <c r="G395" s="289">
        <v>0</v>
      </c>
      <c r="H395" s="289"/>
      <c r="I395" s="289"/>
    </row>
    <row r="396" s="12" customFormat="1" customHeight="1" spans="1:9">
      <c r="A396" s="274"/>
      <c r="B396" s="275">
        <v>4227</v>
      </c>
      <c r="C396" s="284"/>
      <c r="D396" s="277" t="s">
        <v>129</v>
      </c>
      <c r="E396" s="278">
        <f>SUM(E397)</f>
        <v>0</v>
      </c>
      <c r="F396" s="278">
        <f>SUM(F397)</f>
        <v>0</v>
      </c>
      <c r="G396" s="278">
        <f>SUM(G397)</f>
        <v>0</v>
      </c>
      <c r="H396" s="107">
        <f>IF(G396&gt;0,G396/E396*100,0)</f>
        <v>0</v>
      </c>
      <c r="I396" s="107">
        <f>IF(G396&gt;0,G396/F396*100,0)</f>
        <v>0</v>
      </c>
    </row>
    <row r="397" s="12" customFormat="1" customHeight="1" spans="1:9">
      <c r="A397" s="290"/>
      <c r="B397" s="291"/>
      <c r="C397" s="292">
        <v>42273</v>
      </c>
      <c r="D397" s="293" t="s">
        <v>234</v>
      </c>
      <c r="E397" s="294">
        <v>0</v>
      </c>
      <c r="F397" s="294">
        <v>0</v>
      </c>
      <c r="G397" s="294">
        <v>0</v>
      </c>
      <c r="H397" s="294"/>
      <c r="I397" s="294"/>
    </row>
    <row r="398" s="8" customFormat="1" spans="1:9">
      <c r="A398" s="191" t="s">
        <v>235</v>
      </c>
      <c r="B398" s="192"/>
      <c r="C398" s="193"/>
      <c r="D398" s="328" t="s">
        <v>87</v>
      </c>
      <c r="E398" s="195">
        <f t="shared" ref="E398:G398" si="119">SUM(E399)</f>
        <v>0</v>
      </c>
      <c r="F398" s="196">
        <f t="shared" si="119"/>
        <v>0</v>
      </c>
      <c r="G398" s="196">
        <f t="shared" si="119"/>
        <v>0</v>
      </c>
      <c r="H398" s="112">
        <f>IF(G398&gt;0,G398/E398*100,0)</f>
        <v>0</v>
      </c>
      <c r="I398" s="112">
        <f>IF(G398&gt;0,G398/F398*100,0)</f>
        <v>0</v>
      </c>
    </row>
    <row r="399" spans="1:9">
      <c r="A399" s="182">
        <v>4</v>
      </c>
      <c r="B399" s="183"/>
      <c r="C399" s="184"/>
      <c r="D399" s="197" t="s">
        <v>122</v>
      </c>
      <c r="E399" s="161">
        <f t="shared" ref="E399:G400" si="120">SUM(E400)</f>
        <v>0</v>
      </c>
      <c r="F399" s="161">
        <f t="shared" si="120"/>
        <v>0</v>
      </c>
      <c r="G399" s="161">
        <f t="shared" si="120"/>
        <v>0</v>
      </c>
      <c r="H399" s="45">
        <f>IF(G399&gt;0,G399/E399*100,0)</f>
        <v>0</v>
      </c>
      <c r="I399" s="45">
        <f>IF(G399&gt;0,G399/F399*100,0)</f>
        <v>0</v>
      </c>
    </row>
    <row r="400" s="7" customFormat="1" spans="1:9">
      <c r="A400" s="198">
        <v>42</v>
      </c>
      <c r="B400" s="199"/>
      <c r="C400" s="200"/>
      <c r="D400" s="201" t="s">
        <v>123</v>
      </c>
      <c r="E400" s="202">
        <f t="shared" si="120"/>
        <v>0</v>
      </c>
      <c r="F400" s="202">
        <f t="shared" si="120"/>
        <v>0</v>
      </c>
      <c r="G400" s="202">
        <f t="shared" si="120"/>
        <v>0</v>
      </c>
      <c r="H400" s="45">
        <f>IF(G400&gt;0,G400/E400*100,0)</f>
        <v>0</v>
      </c>
      <c r="I400" s="45">
        <f>IF(G400&gt;0,G400/F400*100,0)</f>
        <v>0</v>
      </c>
    </row>
    <row r="401" s="4" customFormat="1" spans="1:9">
      <c r="A401" s="270"/>
      <c r="B401" s="271">
        <v>422</v>
      </c>
      <c r="C401" s="272"/>
      <c r="D401" s="270" t="s">
        <v>124</v>
      </c>
      <c r="E401" s="273">
        <f>SUM(E402+E405+E408+E411+E414)</f>
        <v>0</v>
      </c>
      <c r="F401" s="273">
        <f>SUM(F402+F405+F408+F411+F414)</f>
        <v>0</v>
      </c>
      <c r="G401" s="273">
        <f>SUM(G402+G405+G408+G411+G414)</f>
        <v>0</v>
      </c>
      <c r="H401" s="45">
        <f>IF(G401&gt;0,G401/E401*100,0)</f>
        <v>0</v>
      </c>
      <c r="I401" s="45">
        <f>IF(G401&gt;0,G401/F401*100,0)</f>
        <v>0</v>
      </c>
    </row>
    <row r="402" spans="1:9">
      <c r="A402" s="295"/>
      <c r="B402" s="296">
        <v>4221</v>
      </c>
      <c r="C402" s="297"/>
      <c r="D402" s="298" t="s">
        <v>125</v>
      </c>
      <c r="E402" s="278">
        <f>SUM(E403:E404)</f>
        <v>0</v>
      </c>
      <c r="F402" s="278">
        <f>SUM(F403:F404)</f>
        <v>0</v>
      </c>
      <c r="G402" s="278">
        <f>SUM(G403:G404)</f>
        <v>0</v>
      </c>
      <c r="H402" s="107">
        <f>IF(G402&gt;0,G402/E402*100,0)</f>
        <v>0</v>
      </c>
      <c r="I402" s="107">
        <f>IF(G402&gt;0,G402/F402*100,0)</f>
        <v>0</v>
      </c>
    </row>
    <row r="403" spans="1:9">
      <c r="A403" s="274"/>
      <c r="B403" s="279"/>
      <c r="C403" s="280">
        <v>42211</v>
      </c>
      <c r="D403" s="281" t="s">
        <v>225</v>
      </c>
      <c r="E403" s="282">
        <v>0</v>
      </c>
      <c r="F403" s="282">
        <v>0</v>
      </c>
      <c r="G403" s="282"/>
      <c r="H403" s="282"/>
      <c r="I403" s="282"/>
    </row>
    <row r="404" spans="1:9">
      <c r="A404" s="274"/>
      <c r="B404" s="279"/>
      <c r="C404" s="283">
        <v>42212</v>
      </c>
      <c r="D404" s="281" t="s">
        <v>226</v>
      </c>
      <c r="E404" s="282">
        <v>0</v>
      </c>
      <c r="F404" s="282">
        <v>0</v>
      </c>
      <c r="G404" s="282"/>
      <c r="H404" s="282"/>
      <c r="I404" s="282"/>
    </row>
    <row r="405" spans="1:9">
      <c r="A405" s="274"/>
      <c r="B405" s="275">
        <v>4222</v>
      </c>
      <c r="C405" s="276"/>
      <c r="D405" s="277" t="s">
        <v>126</v>
      </c>
      <c r="E405" s="278">
        <f>SUM(E406:E407)</f>
        <v>0</v>
      </c>
      <c r="F405" s="278">
        <f>SUM(F406:F407)</f>
        <v>0</v>
      </c>
      <c r="G405" s="278">
        <f>SUM(G406:G407)</f>
        <v>0</v>
      </c>
      <c r="H405" s="107">
        <f>IF(G405&gt;0,G405/E405*100,0)</f>
        <v>0</v>
      </c>
      <c r="I405" s="107">
        <f>IF(G405&gt;0,G405/F405*100,0)</f>
        <v>0</v>
      </c>
    </row>
    <row r="406" spans="1:9">
      <c r="A406" s="274"/>
      <c r="B406" s="279"/>
      <c r="C406" s="283">
        <v>42221</v>
      </c>
      <c r="D406" s="281" t="s">
        <v>227</v>
      </c>
      <c r="E406" s="282">
        <v>0</v>
      </c>
      <c r="F406" s="282">
        <v>0</v>
      </c>
      <c r="G406" s="282"/>
      <c r="H406" s="282"/>
      <c r="I406" s="282"/>
    </row>
    <row r="407" spans="1:9">
      <c r="A407" s="274"/>
      <c r="B407" s="279"/>
      <c r="C407" s="283">
        <v>42221</v>
      </c>
      <c r="D407" s="281" t="s">
        <v>228</v>
      </c>
      <c r="E407" s="282">
        <v>0</v>
      </c>
      <c r="F407" s="282">
        <v>0</v>
      </c>
      <c r="G407" s="282"/>
      <c r="H407" s="282"/>
      <c r="I407" s="282"/>
    </row>
    <row r="408" spans="1:9">
      <c r="A408" s="274"/>
      <c r="B408" s="275">
        <v>4223</v>
      </c>
      <c r="C408" s="284"/>
      <c r="D408" s="277" t="s">
        <v>229</v>
      </c>
      <c r="E408" s="278">
        <f>SUM(E409:E410)</f>
        <v>0</v>
      </c>
      <c r="F408" s="278">
        <f>SUM(F409:F410)</f>
        <v>0</v>
      </c>
      <c r="G408" s="278">
        <f>SUM(G409:G410)</f>
        <v>0</v>
      </c>
      <c r="H408" s="107">
        <f>IF(G408&gt;0,G408/E408*100,0)</f>
        <v>0</v>
      </c>
      <c r="I408" s="107">
        <f>IF(G408&gt;0,G408/F408*100,0)</f>
        <v>0</v>
      </c>
    </row>
    <row r="409" spans="1:9">
      <c r="A409" s="274"/>
      <c r="B409" s="279"/>
      <c r="C409" s="283">
        <v>42231</v>
      </c>
      <c r="D409" s="281" t="s">
        <v>230</v>
      </c>
      <c r="E409" s="282">
        <v>0</v>
      </c>
      <c r="F409" s="282">
        <v>0</v>
      </c>
      <c r="G409" s="282"/>
      <c r="H409" s="282"/>
      <c r="I409" s="282"/>
    </row>
    <row r="410" spans="1:9">
      <c r="A410" s="274"/>
      <c r="B410" s="279"/>
      <c r="C410" s="283">
        <v>42232</v>
      </c>
      <c r="D410" s="281" t="s">
        <v>231</v>
      </c>
      <c r="E410" s="282">
        <v>0</v>
      </c>
      <c r="F410" s="282">
        <v>0</v>
      </c>
      <c r="G410" s="282"/>
      <c r="H410" s="282"/>
      <c r="I410" s="282"/>
    </row>
    <row r="411" spans="1:9">
      <c r="A411" s="274"/>
      <c r="B411" s="275">
        <v>4226</v>
      </c>
      <c r="C411" s="284"/>
      <c r="D411" s="277" t="s">
        <v>128</v>
      </c>
      <c r="E411" s="278">
        <f>SUM(E412:E413)</f>
        <v>0</v>
      </c>
      <c r="F411" s="278">
        <f>SUM(F412:F413)</f>
        <v>0</v>
      </c>
      <c r="G411" s="278">
        <f>SUM(G412:G413)</f>
        <v>0</v>
      </c>
      <c r="H411" s="107">
        <f>IF(G411&gt;0,G411/E411*100,0)</f>
        <v>0</v>
      </c>
      <c r="I411" s="107">
        <f>IF(G411&gt;0,G411/F411*100,0)</f>
        <v>0</v>
      </c>
    </row>
    <row r="412" spans="1:9">
      <c r="A412" s="285"/>
      <c r="B412" s="286"/>
      <c r="C412" s="287">
        <v>42261</v>
      </c>
      <c r="D412" s="288" t="s">
        <v>232</v>
      </c>
      <c r="E412" s="289">
        <v>0</v>
      </c>
      <c r="F412" s="289">
        <v>0</v>
      </c>
      <c r="G412" s="289"/>
      <c r="H412" s="289"/>
      <c r="I412" s="289"/>
    </row>
    <row r="413" spans="1:9">
      <c r="A413" s="285"/>
      <c r="B413" s="286"/>
      <c r="C413" s="287">
        <v>42262</v>
      </c>
      <c r="D413" s="288" t="s">
        <v>233</v>
      </c>
      <c r="E413" s="289">
        <v>0</v>
      </c>
      <c r="F413" s="289">
        <v>0</v>
      </c>
      <c r="G413" s="289"/>
      <c r="H413" s="289"/>
      <c r="I413" s="289"/>
    </row>
    <row r="414" spans="1:9">
      <c r="A414" s="274"/>
      <c r="B414" s="275">
        <v>4227</v>
      </c>
      <c r="C414" s="284"/>
      <c r="D414" s="277" t="s">
        <v>129</v>
      </c>
      <c r="E414" s="278">
        <f>SUM(E415)</f>
        <v>0</v>
      </c>
      <c r="F414" s="278">
        <f>SUM(F415)</f>
        <v>0</v>
      </c>
      <c r="G414" s="278">
        <f>SUM(G415)</f>
        <v>0</v>
      </c>
      <c r="H414" s="107">
        <f>IF(G414&gt;0,G414/E414*100,0)</f>
        <v>0</v>
      </c>
      <c r="I414" s="107">
        <f>IF(G414&gt;0,G414/F414*100,0)</f>
        <v>0</v>
      </c>
    </row>
    <row r="415" ht="15.75" spans="1:9">
      <c r="A415" s="290"/>
      <c r="B415" s="291"/>
      <c r="C415" s="292">
        <v>42273</v>
      </c>
      <c r="D415" s="293" t="s">
        <v>234</v>
      </c>
      <c r="E415" s="294">
        <v>0</v>
      </c>
      <c r="F415" s="294">
        <v>0</v>
      </c>
      <c r="G415" s="294"/>
      <c r="H415" s="294"/>
      <c r="I415" s="294"/>
    </row>
    <row r="416" s="8" customFormat="1" spans="1:9">
      <c r="A416" s="191" t="s">
        <v>236</v>
      </c>
      <c r="B416" s="192"/>
      <c r="C416" s="193"/>
      <c r="D416" s="328" t="s">
        <v>88</v>
      </c>
      <c r="E416" s="195">
        <f t="shared" ref="E416:G416" si="121">SUM(E417)</f>
        <v>0</v>
      </c>
      <c r="F416" s="196">
        <f t="shared" si="121"/>
        <v>0</v>
      </c>
      <c r="G416" s="196">
        <f t="shared" si="121"/>
        <v>0</v>
      </c>
      <c r="H416" s="112">
        <f>IF(G416&gt;0,G416/E416*100,0)</f>
        <v>0</v>
      </c>
      <c r="I416" s="112">
        <f>IF(G416&gt;0,G416/F416*100,0)</f>
        <v>0</v>
      </c>
    </row>
    <row r="417" spans="1:9">
      <c r="A417" s="182">
        <v>4</v>
      </c>
      <c r="B417" s="183"/>
      <c r="C417" s="184"/>
      <c r="D417" s="197" t="s">
        <v>122</v>
      </c>
      <c r="E417" s="161">
        <f t="shared" ref="E417:G418" si="122">SUM(E418)</f>
        <v>0</v>
      </c>
      <c r="F417" s="161">
        <f t="shared" si="122"/>
        <v>0</v>
      </c>
      <c r="G417" s="161">
        <f t="shared" si="122"/>
        <v>0</v>
      </c>
      <c r="H417" s="45">
        <f>IF(G417&gt;0,G417/E417*100,0)</f>
        <v>0</v>
      </c>
      <c r="I417" s="45">
        <f>IF(G417&gt;0,G417/F417*100,0)</f>
        <v>0</v>
      </c>
    </row>
    <row r="418" s="7" customFormat="1" spans="1:9">
      <c r="A418" s="198">
        <v>42</v>
      </c>
      <c r="B418" s="199"/>
      <c r="C418" s="200"/>
      <c r="D418" s="201" t="s">
        <v>123</v>
      </c>
      <c r="E418" s="202">
        <f t="shared" si="122"/>
        <v>0</v>
      </c>
      <c r="F418" s="202">
        <f t="shared" si="122"/>
        <v>0</v>
      </c>
      <c r="G418" s="202">
        <f t="shared" si="122"/>
        <v>0</v>
      </c>
      <c r="H418" s="45">
        <f>IF(G418&gt;0,G418/E418*100,0)</f>
        <v>0</v>
      </c>
      <c r="I418" s="45">
        <f>IF(G418&gt;0,G418/F418*100,0)</f>
        <v>0</v>
      </c>
    </row>
    <row r="419" s="4" customFormat="1" spans="1:9">
      <c r="A419" s="270"/>
      <c r="B419" s="271">
        <v>422</v>
      </c>
      <c r="C419" s="272"/>
      <c r="D419" s="270" t="s">
        <v>124</v>
      </c>
      <c r="E419" s="273">
        <f>SUM(E420+E423+E426+E429+E432)</f>
        <v>0</v>
      </c>
      <c r="F419" s="273">
        <f>SUM(F420+F423+F426+F429+F432)</f>
        <v>0</v>
      </c>
      <c r="G419" s="273">
        <f>SUM(G420+G423+G426+G429+G432)</f>
        <v>0</v>
      </c>
      <c r="H419" s="45">
        <f>IF(G419&gt;0,G419/E419*100,0)</f>
        <v>0</v>
      </c>
      <c r="I419" s="45">
        <f>IF(G419&gt;0,G419/F419*100,0)</f>
        <v>0</v>
      </c>
    </row>
    <row r="420" spans="1:9">
      <c r="A420" s="295"/>
      <c r="B420" s="296">
        <v>4221</v>
      </c>
      <c r="C420" s="297"/>
      <c r="D420" s="298" t="s">
        <v>125</v>
      </c>
      <c r="E420" s="278">
        <f>SUM(E421:E422)</f>
        <v>0</v>
      </c>
      <c r="F420" s="278">
        <f>SUM(F421:F422)</f>
        <v>0</v>
      </c>
      <c r="G420" s="278">
        <f>SUM(G421:G422)</f>
        <v>0</v>
      </c>
      <c r="H420" s="107">
        <f>IF(G420&gt;0,G420/E420*100,0)</f>
        <v>0</v>
      </c>
      <c r="I420" s="107">
        <f>IF(G420&gt;0,G420/F420*100,0)</f>
        <v>0</v>
      </c>
    </row>
    <row r="421" spans="1:9">
      <c r="A421" s="274"/>
      <c r="B421" s="279"/>
      <c r="C421" s="280">
        <v>42211</v>
      </c>
      <c r="D421" s="281" t="s">
        <v>225</v>
      </c>
      <c r="E421" s="282"/>
      <c r="F421" s="282"/>
      <c r="G421" s="282"/>
      <c r="H421" s="282"/>
      <c r="I421" s="282"/>
    </row>
    <row r="422" spans="1:9">
      <c r="A422" s="274"/>
      <c r="B422" s="279"/>
      <c r="C422" s="283">
        <v>42212</v>
      </c>
      <c r="D422" s="281" t="s">
        <v>226</v>
      </c>
      <c r="E422" s="282"/>
      <c r="F422" s="282"/>
      <c r="G422" s="282"/>
      <c r="H422" s="282"/>
      <c r="I422" s="282"/>
    </row>
    <row r="423" spans="1:9">
      <c r="A423" s="274"/>
      <c r="B423" s="275">
        <v>4222</v>
      </c>
      <c r="C423" s="276"/>
      <c r="D423" s="277" t="s">
        <v>126</v>
      </c>
      <c r="E423" s="278">
        <f>SUM(E424:E425)</f>
        <v>0</v>
      </c>
      <c r="F423" s="278">
        <f>SUM(F424:F425)</f>
        <v>0</v>
      </c>
      <c r="G423" s="278">
        <f>SUM(G424:G425)</f>
        <v>0</v>
      </c>
      <c r="H423" s="107">
        <f>IF(G423&gt;0,G423/E423*100,0)</f>
        <v>0</v>
      </c>
      <c r="I423" s="107">
        <f>IF(G423&gt;0,G423/F423*100,0)</f>
        <v>0</v>
      </c>
    </row>
    <row r="424" spans="1:9">
      <c r="A424" s="274"/>
      <c r="B424" s="279"/>
      <c r="C424" s="283">
        <v>42221</v>
      </c>
      <c r="D424" s="281" t="s">
        <v>227</v>
      </c>
      <c r="E424" s="282"/>
      <c r="F424" s="282"/>
      <c r="G424" s="282"/>
      <c r="H424" s="282"/>
      <c r="I424" s="282"/>
    </row>
    <row r="425" spans="1:9">
      <c r="A425" s="274"/>
      <c r="B425" s="279"/>
      <c r="C425" s="283">
        <v>42221</v>
      </c>
      <c r="D425" s="281" t="s">
        <v>228</v>
      </c>
      <c r="E425" s="282"/>
      <c r="F425" s="282"/>
      <c r="G425" s="282"/>
      <c r="H425" s="282"/>
      <c r="I425" s="282"/>
    </row>
    <row r="426" spans="1:9">
      <c r="A426" s="274"/>
      <c r="B426" s="275">
        <v>4223</v>
      </c>
      <c r="C426" s="284"/>
      <c r="D426" s="277" t="s">
        <v>229</v>
      </c>
      <c r="E426" s="278">
        <f>SUM(E427:E428)</f>
        <v>0</v>
      </c>
      <c r="F426" s="278">
        <f>SUM(F427:F428)</f>
        <v>0</v>
      </c>
      <c r="G426" s="278">
        <f>SUM(G427:G428)</f>
        <v>0</v>
      </c>
      <c r="H426" s="107">
        <f>IF(G426&gt;0,G426/E426*100,0)</f>
        <v>0</v>
      </c>
      <c r="I426" s="107">
        <f>IF(G426&gt;0,G426/F426*100,0)</f>
        <v>0</v>
      </c>
    </row>
    <row r="427" spans="1:9">
      <c r="A427" s="274"/>
      <c r="B427" s="279"/>
      <c r="C427" s="283">
        <v>42231</v>
      </c>
      <c r="D427" s="281" t="s">
        <v>230</v>
      </c>
      <c r="E427" s="282"/>
      <c r="F427" s="282"/>
      <c r="G427" s="282"/>
      <c r="H427" s="282"/>
      <c r="I427" s="282"/>
    </row>
    <row r="428" spans="1:9">
      <c r="A428" s="274"/>
      <c r="B428" s="279"/>
      <c r="C428" s="283">
        <v>42232</v>
      </c>
      <c r="D428" s="281" t="s">
        <v>231</v>
      </c>
      <c r="E428" s="282"/>
      <c r="F428" s="282"/>
      <c r="G428" s="282"/>
      <c r="H428" s="282"/>
      <c r="I428" s="282"/>
    </row>
    <row r="429" spans="1:9">
      <c r="A429" s="274"/>
      <c r="B429" s="275">
        <v>4226</v>
      </c>
      <c r="C429" s="284"/>
      <c r="D429" s="277" t="s">
        <v>128</v>
      </c>
      <c r="E429" s="278">
        <f>SUM(E430:E431)</f>
        <v>0</v>
      </c>
      <c r="F429" s="278">
        <f>SUM(F430:F431)</f>
        <v>0</v>
      </c>
      <c r="G429" s="278">
        <f>SUM(G430:G431)</f>
        <v>0</v>
      </c>
      <c r="H429" s="107">
        <f>IF(G429&gt;0,G429/E429*100,0)</f>
        <v>0</v>
      </c>
      <c r="I429" s="107">
        <f>IF(G429&gt;0,G429/F429*100,0)</f>
        <v>0</v>
      </c>
    </row>
    <row r="430" spans="1:9">
      <c r="A430" s="285"/>
      <c r="B430" s="286"/>
      <c r="C430" s="287">
        <v>42261</v>
      </c>
      <c r="D430" s="288" t="s">
        <v>232</v>
      </c>
      <c r="E430" s="289"/>
      <c r="F430" s="289"/>
      <c r="G430" s="289"/>
      <c r="H430" s="289"/>
      <c r="I430" s="289"/>
    </row>
    <row r="431" spans="1:9">
      <c r="A431" s="285"/>
      <c r="B431" s="286"/>
      <c r="C431" s="287">
        <v>42262</v>
      </c>
      <c r="D431" s="288" t="s">
        <v>233</v>
      </c>
      <c r="E431" s="289"/>
      <c r="F431" s="289"/>
      <c r="G431" s="289"/>
      <c r="H431" s="289"/>
      <c r="I431" s="289"/>
    </row>
    <row r="432" spans="1:9">
      <c r="A432" s="274"/>
      <c r="B432" s="275">
        <v>4227</v>
      </c>
      <c r="C432" s="284"/>
      <c r="D432" s="277" t="s">
        <v>129</v>
      </c>
      <c r="E432" s="278">
        <f>SUM(E433)</f>
        <v>0</v>
      </c>
      <c r="F432" s="278">
        <f>SUM(F433)</f>
        <v>0</v>
      </c>
      <c r="G432" s="278">
        <f>SUM(G433)</f>
        <v>0</v>
      </c>
      <c r="H432" s="107">
        <f>IF(G432&gt;0,G432/E432*100,0)</f>
        <v>0</v>
      </c>
      <c r="I432" s="107">
        <f>IF(G432&gt;0,G432/F432*100,0)</f>
        <v>0</v>
      </c>
    </row>
    <row r="433" ht="15.75" spans="1:9">
      <c r="A433" s="290"/>
      <c r="B433" s="291"/>
      <c r="C433" s="292">
        <v>42273</v>
      </c>
      <c r="D433" s="293" t="s">
        <v>234</v>
      </c>
      <c r="E433" s="294"/>
      <c r="F433" s="294"/>
      <c r="G433" s="294"/>
      <c r="H433" s="294"/>
      <c r="I433" s="294"/>
    </row>
    <row r="434" s="8" customFormat="1" spans="1:9">
      <c r="A434" s="191" t="s">
        <v>237</v>
      </c>
      <c r="B434" s="192"/>
      <c r="C434" s="193"/>
      <c r="D434" s="299" t="s">
        <v>89</v>
      </c>
      <c r="E434" s="195">
        <f t="shared" ref="E434:G434" si="123">SUM(E435)</f>
        <v>0</v>
      </c>
      <c r="F434" s="196">
        <f t="shared" si="123"/>
        <v>0</v>
      </c>
      <c r="G434" s="196">
        <f t="shared" si="123"/>
        <v>0</v>
      </c>
      <c r="H434" s="112">
        <f>IF(G434&gt;0,G434/E434*100,0)</f>
        <v>0</v>
      </c>
      <c r="I434" s="112">
        <f>IF(G434&gt;0,G434/F434*100,0)</f>
        <v>0</v>
      </c>
    </row>
    <row r="435" spans="1:9">
      <c r="A435" s="182">
        <v>4</v>
      </c>
      <c r="B435" s="183"/>
      <c r="C435" s="184"/>
      <c r="D435" s="197" t="s">
        <v>122</v>
      </c>
      <c r="E435" s="161">
        <f t="shared" ref="E435:G436" si="124">SUM(E436)</f>
        <v>0</v>
      </c>
      <c r="F435" s="161">
        <f t="shared" si="124"/>
        <v>0</v>
      </c>
      <c r="G435" s="161">
        <f t="shared" si="124"/>
        <v>0</v>
      </c>
      <c r="H435" s="45">
        <f>IF(G435&gt;0,G435/E435*100,0)</f>
        <v>0</v>
      </c>
      <c r="I435" s="45">
        <f>IF(G435&gt;0,G435/F435*100,0)</f>
        <v>0</v>
      </c>
    </row>
    <row r="436" s="7" customFormat="1" spans="1:9">
      <c r="A436" s="198">
        <v>42</v>
      </c>
      <c r="B436" s="199"/>
      <c r="C436" s="200"/>
      <c r="D436" s="201" t="s">
        <v>123</v>
      </c>
      <c r="E436" s="202">
        <f t="shared" si="124"/>
        <v>0</v>
      </c>
      <c r="F436" s="202">
        <f t="shared" si="124"/>
        <v>0</v>
      </c>
      <c r="G436" s="202">
        <f t="shared" si="124"/>
        <v>0</v>
      </c>
      <c r="H436" s="45">
        <f>IF(G436&gt;0,G436/E436*100,0)</f>
        <v>0</v>
      </c>
      <c r="I436" s="45">
        <f>IF(G436&gt;0,G436/F436*100,0)</f>
        <v>0</v>
      </c>
    </row>
    <row r="437" s="4" customFormat="1" spans="1:9">
      <c r="A437" s="270"/>
      <c r="B437" s="271">
        <v>422</v>
      </c>
      <c r="C437" s="272"/>
      <c r="D437" s="270" t="s">
        <v>124</v>
      </c>
      <c r="E437" s="273">
        <f>SUM(E438+E441+E444+E447+E450)</f>
        <v>0</v>
      </c>
      <c r="F437" s="273">
        <f>SUM(F438+F441+F444+F447+F450)</f>
        <v>0</v>
      </c>
      <c r="G437" s="273">
        <f>SUM(G438+G441+G444+G447+G450)</f>
        <v>0</v>
      </c>
      <c r="H437" s="45">
        <f>IF(G437&gt;0,G437/E437*100,0)</f>
        <v>0</v>
      </c>
      <c r="I437" s="45">
        <f>IF(G437&gt;0,G437/F437*100,0)</f>
        <v>0</v>
      </c>
    </row>
    <row r="438" spans="1:9">
      <c r="A438" s="274"/>
      <c r="B438" s="275">
        <v>4221</v>
      </c>
      <c r="C438" s="276"/>
      <c r="D438" s="277" t="s">
        <v>125</v>
      </c>
      <c r="E438" s="278">
        <f>SUM(E439:E440)</f>
        <v>0</v>
      </c>
      <c r="F438" s="278">
        <f>SUM(F439:F440)</f>
        <v>0</v>
      </c>
      <c r="G438" s="278">
        <f>SUM(G439:G440)</f>
        <v>0</v>
      </c>
      <c r="H438" s="107">
        <f>IF(G438&gt;0,G438/E438*100,0)</f>
        <v>0</v>
      </c>
      <c r="I438" s="107">
        <f>IF(G438&gt;0,G438/F438*100,0)</f>
        <v>0</v>
      </c>
    </row>
    <row r="439" spans="1:9">
      <c r="A439" s="274"/>
      <c r="B439" s="279"/>
      <c r="C439" s="280">
        <v>42211</v>
      </c>
      <c r="D439" s="281" t="s">
        <v>225</v>
      </c>
      <c r="E439" s="282"/>
      <c r="F439" s="282"/>
      <c r="G439" s="282"/>
      <c r="H439" s="282"/>
      <c r="I439" s="282"/>
    </row>
    <row r="440" spans="1:9">
      <c r="A440" s="274"/>
      <c r="B440" s="279"/>
      <c r="C440" s="283">
        <v>42212</v>
      </c>
      <c r="D440" s="281" t="s">
        <v>226</v>
      </c>
      <c r="E440" s="282"/>
      <c r="F440" s="282"/>
      <c r="G440" s="282"/>
      <c r="H440" s="282"/>
      <c r="I440" s="282"/>
    </row>
    <row r="441" spans="1:9">
      <c r="A441" s="274"/>
      <c r="B441" s="275">
        <v>4222</v>
      </c>
      <c r="C441" s="276"/>
      <c r="D441" s="277" t="s">
        <v>126</v>
      </c>
      <c r="E441" s="278">
        <f>SUM(E442:E443)</f>
        <v>0</v>
      </c>
      <c r="F441" s="278">
        <f>SUM(F442:F443)</f>
        <v>0</v>
      </c>
      <c r="G441" s="278">
        <f>SUM(G442:G443)</f>
        <v>0</v>
      </c>
      <c r="H441" s="107">
        <f>IF(G441&gt;0,G441/E441*100,0)</f>
        <v>0</v>
      </c>
      <c r="I441" s="107">
        <f>IF(G441&gt;0,G441/F441*100,0)</f>
        <v>0</v>
      </c>
    </row>
    <row r="442" spans="1:9">
      <c r="A442" s="274"/>
      <c r="B442" s="279"/>
      <c r="C442" s="283">
        <v>42221</v>
      </c>
      <c r="D442" s="281" t="s">
        <v>227</v>
      </c>
      <c r="E442" s="282"/>
      <c r="F442" s="282"/>
      <c r="G442" s="282"/>
      <c r="H442" s="282"/>
      <c r="I442" s="282"/>
    </row>
    <row r="443" spans="1:9">
      <c r="A443" s="274"/>
      <c r="B443" s="279"/>
      <c r="C443" s="283">
        <v>42221</v>
      </c>
      <c r="D443" s="281" t="s">
        <v>228</v>
      </c>
      <c r="E443" s="282"/>
      <c r="F443" s="282"/>
      <c r="G443" s="282"/>
      <c r="H443" s="282"/>
      <c r="I443" s="282"/>
    </row>
    <row r="444" spans="1:9">
      <c r="A444" s="274"/>
      <c r="B444" s="275">
        <v>4223</v>
      </c>
      <c r="C444" s="284"/>
      <c r="D444" s="277" t="s">
        <v>229</v>
      </c>
      <c r="E444" s="278">
        <f>SUM(E445:E446)</f>
        <v>0</v>
      </c>
      <c r="F444" s="278">
        <f>SUM(F445:F446)</f>
        <v>0</v>
      </c>
      <c r="G444" s="278">
        <f>SUM(G445:G446)</f>
        <v>0</v>
      </c>
      <c r="H444" s="107">
        <f>IF(G444&gt;0,G444/E444*100,0)</f>
        <v>0</v>
      </c>
      <c r="I444" s="107">
        <f>IF(G444&gt;0,G444/F444*100,0)</f>
        <v>0</v>
      </c>
    </row>
    <row r="445" spans="1:9">
      <c r="A445" s="274"/>
      <c r="B445" s="279"/>
      <c r="C445" s="283">
        <v>42231</v>
      </c>
      <c r="D445" s="281" t="s">
        <v>230</v>
      </c>
      <c r="E445" s="282">
        <v>0</v>
      </c>
      <c r="F445" s="282"/>
      <c r="G445" s="282"/>
      <c r="H445" s="282"/>
      <c r="I445" s="282"/>
    </row>
    <row r="446" spans="1:9">
      <c r="A446" s="274"/>
      <c r="B446" s="279"/>
      <c r="C446" s="283">
        <v>42232</v>
      </c>
      <c r="D446" s="281" t="s">
        <v>231</v>
      </c>
      <c r="E446" s="282"/>
      <c r="F446" s="282"/>
      <c r="G446" s="282"/>
      <c r="H446" s="282"/>
      <c r="I446" s="282"/>
    </row>
    <row r="447" spans="1:9">
      <c r="A447" s="274"/>
      <c r="B447" s="275">
        <v>4226</v>
      </c>
      <c r="C447" s="284"/>
      <c r="D447" s="277" t="s">
        <v>128</v>
      </c>
      <c r="E447" s="278">
        <f>SUM(E448:E449)</f>
        <v>0</v>
      </c>
      <c r="F447" s="278">
        <f>SUM(F448:F449)</f>
        <v>0</v>
      </c>
      <c r="G447" s="278">
        <f>SUM(G448:G449)</f>
        <v>0</v>
      </c>
      <c r="H447" s="107">
        <f>IF(G447&gt;0,G447/E447*100,0)</f>
        <v>0</v>
      </c>
      <c r="I447" s="107">
        <f>IF(G447&gt;0,G447/F447*100,0)</f>
        <v>0</v>
      </c>
    </row>
    <row r="448" spans="1:9">
      <c r="A448" s="285"/>
      <c r="B448" s="286"/>
      <c r="C448" s="287">
        <v>42261</v>
      </c>
      <c r="D448" s="288" t="s">
        <v>232</v>
      </c>
      <c r="E448" s="289"/>
      <c r="F448" s="289"/>
      <c r="G448" s="289"/>
      <c r="H448" s="289"/>
      <c r="I448" s="289"/>
    </row>
    <row r="449" spans="1:9">
      <c r="A449" s="285"/>
      <c r="B449" s="286"/>
      <c r="C449" s="287">
        <v>42262</v>
      </c>
      <c r="D449" s="288" t="s">
        <v>233</v>
      </c>
      <c r="E449" s="289"/>
      <c r="F449" s="289"/>
      <c r="G449" s="289"/>
      <c r="H449" s="289"/>
      <c r="I449" s="289"/>
    </row>
    <row r="450" spans="1:9">
      <c r="A450" s="274"/>
      <c r="B450" s="275">
        <v>4227</v>
      </c>
      <c r="C450" s="284"/>
      <c r="D450" s="277" t="s">
        <v>129</v>
      </c>
      <c r="E450" s="278">
        <f>SUM(E451)</f>
        <v>0</v>
      </c>
      <c r="F450" s="278">
        <f>SUM(F451)</f>
        <v>0</v>
      </c>
      <c r="G450" s="278">
        <f>SUM(G451)</f>
        <v>0</v>
      </c>
      <c r="H450" s="107">
        <f>IF(G450&gt;0,G450/E450*100,0)</f>
        <v>0</v>
      </c>
      <c r="I450" s="107">
        <f>IF(G450&gt;0,G450/F450*100,0)</f>
        <v>0</v>
      </c>
    </row>
    <row r="451" ht="15.75" spans="1:9">
      <c r="A451" s="290"/>
      <c r="B451" s="291"/>
      <c r="C451" s="292">
        <v>42273</v>
      </c>
      <c r="D451" s="293" t="s">
        <v>234</v>
      </c>
      <c r="E451" s="294"/>
      <c r="F451" s="294"/>
      <c r="G451" s="294"/>
      <c r="H451" s="294"/>
      <c r="I451" s="294"/>
    </row>
  </sheetData>
  <mergeCells count="68">
    <mergeCell ref="A7:I7"/>
    <mergeCell ref="A8:I8"/>
    <mergeCell ref="A10:I10"/>
    <mergeCell ref="A11:I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2:I22"/>
    <mergeCell ref="A23:D23"/>
    <mergeCell ref="A24:D24"/>
    <mergeCell ref="A25:D25"/>
    <mergeCell ref="A26:D26"/>
    <mergeCell ref="A27:D27"/>
    <mergeCell ref="A28:D28"/>
    <mergeCell ref="A30:I30"/>
    <mergeCell ref="A31:D31"/>
    <mergeCell ref="A32:D32"/>
    <mergeCell ref="A33:D33"/>
    <mergeCell ref="A34:D34"/>
    <mergeCell ref="A35:D35"/>
    <mergeCell ref="A37:J37"/>
    <mergeCell ref="A38:D38"/>
    <mergeCell ref="A39:D39"/>
    <mergeCell ref="A40:D40"/>
    <mergeCell ref="A41:D41"/>
    <mergeCell ref="A42:D42"/>
    <mergeCell ref="A44:I44"/>
    <mergeCell ref="A45:I45"/>
    <mergeCell ref="A46:D46"/>
    <mergeCell ref="A47:D47"/>
    <mergeCell ref="A87:I87"/>
    <mergeCell ref="A88:D88"/>
    <mergeCell ref="A89:D89"/>
    <mergeCell ref="A153:I153"/>
    <mergeCell ref="A154:D154"/>
    <mergeCell ref="A155:D155"/>
    <mergeCell ref="D180:I180"/>
    <mergeCell ref="A188:I188"/>
    <mergeCell ref="A189:D189"/>
    <mergeCell ref="A190:D190"/>
    <mergeCell ref="A198:I198"/>
    <mergeCell ref="A199:I199"/>
    <mergeCell ref="A200:D200"/>
    <mergeCell ref="A201:D201"/>
    <mergeCell ref="A202:C202"/>
    <mergeCell ref="A203:C203"/>
    <mergeCell ref="A204:C204"/>
    <mergeCell ref="A205:C205"/>
    <mergeCell ref="A255:C255"/>
    <mergeCell ref="A256:C256"/>
    <mergeCell ref="A360:C360"/>
    <mergeCell ref="A361:C361"/>
    <mergeCell ref="A370:C370"/>
    <mergeCell ref="A371:C371"/>
    <mergeCell ref="A380:C380"/>
    <mergeCell ref="A381:C381"/>
    <mergeCell ref="A398:C398"/>
    <mergeCell ref="A399:C399"/>
    <mergeCell ref="A416:C416"/>
    <mergeCell ref="A417:C417"/>
    <mergeCell ref="A434:C434"/>
    <mergeCell ref="A435:C435"/>
  </mergeCells>
  <printOptions horizontalCentered="1"/>
  <pageMargins left="0.31496062992126" right="0.118110236220472" top="0.354330708661417" bottom="0.354330708661417" header="0.31496062992126" footer="0.31496062992126"/>
  <pageSetup paperSize="9" scale="90" orientation="landscape"/>
  <headerFooter/>
  <rowBreaks count="6" manualBreakCount="6">
    <brk id="86" max="8" man="1"/>
    <brk id="123" max="8" man="1"/>
    <brk id="152" max="8" man="1"/>
    <brk id="187" max="8" man="1"/>
    <brk id="267" max="8" man="1"/>
    <brk id="35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OPĆI I POSEBNI DIO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Suzana Matejaš</cp:lastModifiedBy>
  <dcterms:created xsi:type="dcterms:W3CDTF">2022-08-12T12:51:00Z</dcterms:created>
  <cp:lastPrinted>2026-07-03T07:47:00Z</cp:lastPrinted>
  <dcterms:modified xsi:type="dcterms:W3CDTF">2026-07-29T06:40:18Z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B2F7D243FE53445FB628C6945E827718_12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