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3395"/>
  </bookViews>
  <sheets>
    <sheet name="OPĆI I POSEBNI DIO" sheetId="1" r:id="rId1"/>
  </sheets>
  <definedNames>
    <definedName name="_xlnm.Print_Area" localSheetId="0">'OPĆI I POSEBNI DIO'!$A$8:$J$8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<sst xmlns="http://schemas.openxmlformats.org/spreadsheetml/2006/main" count="502" uniqueCount="237">
  <si>
    <t>DJEČJI VRTIĆ IVANČICA-LOBOR</t>
  </si>
  <si>
    <t>Zagrebačka 12a, Lobor</t>
  </si>
  <si>
    <t>Upravno vijeće</t>
  </si>
  <si>
    <t>KLASA:</t>
  </si>
  <si>
    <t>400-02/26-01/1</t>
  </si>
  <si>
    <t>URBROJ:</t>
  </si>
  <si>
    <t>2211-59/01-26-1</t>
  </si>
  <si>
    <t>Lobor,</t>
  </si>
  <si>
    <t xml:space="preserve">   5. veljače 2026.</t>
  </si>
  <si>
    <t>Na temelju članka 81. i 86. Zakona o proračunu (N.N. 144/21.), članka 36. Zakona o ustanovama (NN 76/93, 29/97, 47/99, 35/08, 127/19 i 151/22) i članka 49. Statuta Dječjeg vrtića Ivančica-Lobor, Upravno vijeće Dječjeg vrtića Ivančica-Lobor na svojoj 6. sjednici održanoj dana 5.2.2026. godine donijelo je:</t>
  </si>
  <si>
    <t>GODIŠNJI IZVJEŠTAJ O IZVRŠENJU FINANCIJSKO PLANA ZA 2025. g.</t>
  </si>
  <si>
    <t>I. OPĆI DIO</t>
  </si>
  <si>
    <t>A) SAŽETAK RAČUNA PRIHODA I RASHODA</t>
  </si>
  <si>
    <t>Brojčana oznaka i naziv računa prihoda i rashoda ekonomske klasifikacije</t>
  </si>
  <si>
    <t>Ostvarenje/ izvršenje 1-12/24</t>
  </si>
  <si>
    <t>Izvorni plan za 2025.</t>
  </si>
  <si>
    <t>Tekući plan za 2025.</t>
  </si>
  <si>
    <t>Ostvarenje/ izvršenje 1-12/25</t>
  </si>
  <si>
    <t>Indeks            4/2</t>
  </si>
  <si>
    <t>Indeks            4/3</t>
  </si>
  <si>
    <t xml:space="preserve">PRIHODI UKUPNO               </t>
  </si>
  <si>
    <t xml:space="preserve">6  PRIHODI POSLOVANJA     </t>
  </si>
  <si>
    <t xml:space="preserve">7  PRIHODI OD PRODAJE NEFINANCIJSKE IMOVINE   </t>
  </si>
  <si>
    <t xml:space="preserve">RASHODI UKUPNO             </t>
  </si>
  <si>
    <t xml:space="preserve">3  RASHODI  POSLOVANJA     </t>
  </si>
  <si>
    <t xml:space="preserve">4  RASHODI ZA NABAVU NEFINANCIJSKE IMOVINE </t>
  </si>
  <si>
    <t xml:space="preserve">RAZLIKA - VIŠAK / MANJAK  </t>
  </si>
  <si>
    <t>B) SAŽETAK RAČUNA FINANCIRANJA</t>
  </si>
  <si>
    <t>8  PRIMICI OD FINANCIJSKE IMOVINE I ZADUŽIVANJA</t>
  </si>
  <si>
    <t>5  IZDACI ZA FINANCIJSKU IMOVINU I OTPLATE ZAJMOVA</t>
  </si>
  <si>
    <t>NETO FINANCIRANJE</t>
  </si>
  <si>
    <t>VIŠAK / MANJAK + NETO FINANCIRANJE</t>
  </si>
  <si>
    <t xml:space="preserve">C) PRENESENI VIŠAK ILI PRENESENI MANJAK </t>
  </si>
  <si>
    <t>PRIJENOS  VIŠKA / MANJKA IZ PRETHODNE(IH) GODINE</t>
  </si>
  <si>
    <t>PRIJENOS  VIŠKA / MANJKA U SLJEDEĆE RAZDOBLJE</t>
  </si>
  <si>
    <t>VIŠAK / MANJAK + NETO FINANCIRANJE + PRIJENOS VIŠKA / MANJKA IZ PRETHODNE(IH)  GODINE - PRIJENOS VIŠKA / MANJKA U SLJEDEĆE RAZDOBLJE</t>
  </si>
  <si>
    <t>D) VIŠEGODIŠNJI PLAN URAVNOTEŽENJA</t>
  </si>
  <si>
    <t>PRIJENOS VIŠKA / MANJKA IZ PRETHODNE(IH) GODINE</t>
  </si>
  <si>
    <t>VIŠAK / MANJAK IZ PRETHODNE(IH) GODINE KOJI ĆE SE RASPOREDITI / POKRITI</t>
  </si>
  <si>
    <t>VIŠAK / MANJAK TEKUĆE GODINE</t>
  </si>
  <si>
    <t>PRIJENOS VIŠKA / MANJKA U SLJEDEĆE RAZDOBLJE</t>
  </si>
  <si>
    <t xml:space="preserve">A. RAČUN PRIHODA I RASHODA </t>
  </si>
  <si>
    <t>PRIHODI POSLOVANJA PREMA EKONOMSKOJ KLASIFIKACIJI</t>
  </si>
  <si>
    <t>PRIHODI POSLOVANJA</t>
  </si>
  <si>
    <t>Pomoći iz inozemstva i od subjekata unutar općeg proračuna</t>
  </si>
  <si>
    <t>Tekuće pomoći proračunu iz drugih proračuna</t>
  </si>
  <si>
    <t>Tekuće pomoći iz županijskog proračuna</t>
  </si>
  <si>
    <t>Tekuće pomoći od izvanproračunskih korisnika - HZZ</t>
  </si>
  <si>
    <t>Tekuće pomoći od HZMO-a, HZZ-a i HZZOa</t>
  </si>
  <si>
    <t>Tekuće pomoći proračun. koris. iz proračuna koji im nije nadležan</t>
  </si>
  <si>
    <t>Tekuće pomoći pror.korisnic.iz pror. JLP(R)S koji im nije nadležan</t>
  </si>
  <si>
    <t>Ostale pomoći - sufinanciranje vrtića drugih općina i gradova</t>
  </si>
  <si>
    <t xml:space="preserve">Prihodi od imovine </t>
  </si>
  <si>
    <t>Kamate na oročena sredstva i depozite po viđenju</t>
  </si>
  <si>
    <t>Kamate na depozite po viđenju</t>
  </si>
  <si>
    <t>Opći prihodi i primici - kamate na depozit u banci</t>
  </si>
  <si>
    <t>Prihodi od upravnih i administrativnih pristojbi                              -participacija roditelja</t>
  </si>
  <si>
    <t>Ostali nespomenuti prihodi</t>
  </si>
  <si>
    <t>Sufinanciranje cijene usluge, participacije i slično</t>
  </si>
  <si>
    <t>Prihodi s naslova osiguranja, refundacije štete i totalne štete</t>
  </si>
  <si>
    <t>Ostali prihodi za posebne namjene - roditelji</t>
  </si>
  <si>
    <t>Prihodi  od naknada štete s naslova osiguranja</t>
  </si>
  <si>
    <t xml:space="preserve">Prihodi od pruženih usluga, prihodi od donacija </t>
  </si>
  <si>
    <t>Tekuće donacije</t>
  </si>
  <si>
    <t>Tekuće donacije od fizičkih osoba</t>
  </si>
  <si>
    <t>Tekuće donacije od neprofitnih organizacija</t>
  </si>
  <si>
    <t>Tekuće donacije od trgovačkih društava</t>
  </si>
  <si>
    <t>Donacije od pravnih i fizičkih osoba</t>
  </si>
  <si>
    <t>Prihodi iz nadležnog proračuna i od HZZO-a temeljem ugovora</t>
  </si>
  <si>
    <t>Prihodi iz nadležnog proračuna za financiranje redovne djelatnosti proračunskog korisnika</t>
  </si>
  <si>
    <t>Prihodi iz nadležnog proračuna za financiranje rashoda poslovanja</t>
  </si>
  <si>
    <t>Prihodi iz nadležnog proračuna-prijenos iz državnog proračuna</t>
  </si>
  <si>
    <t>Prihodi iz nadležnog pror. za financ. Izdataka za nabavu nefinancijske imovine</t>
  </si>
  <si>
    <t>Prihodi iz nadležnog proračuna za financ. nabave nefin. imovine</t>
  </si>
  <si>
    <t>Prihodi od HZZO-a na temelju ugovornih obveza</t>
  </si>
  <si>
    <t>Opći prihodi i primici - prihodi od HZZO-a</t>
  </si>
  <si>
    <t xml:space="preserve">Ostale pomoći   </t>
  </si>
  <si>
    <t>Opći prihodi i primici - prihodi od nadležnog proračuna</t>
  </si>
  <si>
    <t>RASHODI POSLOVANJA PREMA EKONOMSKOJ KLASIFIKACIJI</t>
  </si>
  <si>
    <t>UKUPNI RASHODI  3+4</t>
  </si>
  <si>
    <t>RASHODI POSLOVANJA</t>
  </si>
  <si>
    <t>Rashodi za zaposlene</t>
  </si>
  <si>
    <t>Plaće za redovan rad - bruto</t>
  </si>
  <si>
    <t>Ostali rashodi za zaposlene - nagrade, darovi, regres, ostalo</t>
  </si>
  <si>
    <t>Doprinos za obvezno zdravstveno osiguranje</t>
  </si>
  <si>
    <t>Opći prihodi i primici</t>
  </si>
  <si>
    <t>Ostali prihodi za posebne namjene</t>
  </si>
  <si>
    <t>Ostale pomoći</t>
  </si>
  <si>
    <t>Donacije</t>
  </si>
  <si>
    <t>Materijalni rashodi</t>
  </si>
  <si>
    <t>Naknade troškova zaposlenima</t>
  </si>
  <si>
    <t>Službena putovanja</t>
  </si>
  <si>
    <t>Naknade za prijevoz, rad na terenu i odvojeni život</t>
  </si>
  <si>
    <t>Stručno usavršavanje zaposlenika</t>
  </si>
  <si>
    <t>Ostale naknade troškova zaposlenicima</t>
  </si>
  <si>
    <t>Rashodi za materijal i energiju</t>
  </si>
  <si>
    <t>Uredski materijal i ostali materijalni rashodi</t>
  </si>
  <si>
    <t>Materijal i sirovine</t>
  </si>
  <si>
    <t>Energija</t>
  </si>
  <si>
    <t>Materijal i dijelovi za tekuće i investicijsko održavanje</t>
  </si>
  <si>
    <t>Sitni inventar i auto gume</t>
  </si>
  <si>
    <t>Službena, radna i zaštitna odjeća i obuća</t>
  </si>
  <si>
    <t>Rashodi za usluge</t>
  </si>
  <si>
    <t>Usluge telefona, pošte i prijevoza</t>
  </si>
  <si>
    <t>Usluge tekućeg i investicijskog održavanja</t>
  </si>
  <si>
    <t>Usluge promidžbe i informiranja</t>
  </si>
  <si>
    <t>Komunalne usluge</t>
  </si>
  <si>
    <t>Zakupnine i najamnine</t>
  </si>
  <si>
    <t>Zdravstvene i veterinarske usluge</t>
  </si>
  <si>
    <t>Intelektualne i osobne usluge</t>
  </si>
  <si>
    <t>Računalne usluge</t>
  </si>
  <si>
    <t>Oslate usluge</t>
  </si>
  <si>
    <t>Naknade troškova osobama izvan radnog odnosa</t>
  </si>
  <si>
    <t>Ostali nespomenuti rashodi poslovanja</t>
  </si>
  <si>
    <t>Naknade za rad predstavničkih i izvršnih tijela, povjerenstava i sl.</t>
  </si>
  <si>
    <t>Premije osiguranja</t>
  </si>
  <si>
    <t>Reprezentacija</t>
  </si>
  <si>
    <t>Članarine i norme</t>
  </si>
  <si>
    <t>Pristojbe i naknade</t>
  </si>
  <si>
    <t>Financijski rashodi</t>
  </si>
  <si>
    <t>Bankarske usluge i usluge platnog prometa</t>
  </si>
  <si>
    <t>RASHODI ZA NABAVU NEFINANCIJSKE IMOVINE</t>
  </si>
  <si>
    <t>Rashodi za nabavu proizvedene dugotrajne imovine</t>
  </si>
  <si>
    <t>Postrojenja i oprema</t>
  </si>
  <si>
    <t>Uredska oprema i namještaj</t>
  </si>
  <si>
    <t>Komunikacijska oprema</t>
  </si>
  <si>
    <t>Oprema za održavanje i zaštitu</t>
  </si>
  <si>
    <t>Sportska i glazbena oprema</t>
  </si>
  <si>
    <t>Uređaji, strojevi i oprema za ostale namjene</t>
  </si>
  <si>
    <t>PRIHODI I RASHODI PREMA IZVORIMA FINANCIRANJA</t>
  </si>
  <si>
    <t>UKUPNO PRIHODI</t>
  </si>
  <si>
    <t>Prihodi za posebne namjene</t>
  </si>
  <si>
    <t>Pomoći</t>
  </si>
  <si>
    <t>Prihodi od prodaje nefin.imovine i naknade s naslova osiguranja</t>
  </si>
  <si>
    <t>Prihodi od naknada šteta s naslova osiguranja</t>
  </si>
  <si>
    <t>UKUPNO RASHODI</t>
  </si>
  <si>
    <t>RASHODI PREMA FUNKCIJSKOJ KLASIFIKACIJI</t>
  </si>
  <si>
    <t>BROJČANA OZNAKA I NAZIV FUNKCIJSKE KLASIFIKACIJE</t>
  </si>
  <si>
    <t>UKUPNI RASHODI</t>
  </si>
  <si>
    <t>09   Obrazovanje</t>
  </si>
  <si>
    <t>091    Predškolsko i osnovno obrazovanje</t>
  </si>
  <si>
    <t>0911   Predškolsko obrazovanje</t>
  </si>
  <si>
    <t>B. RAČUN FINANCIRANJA PREMA EKONOMSKOJ KLASIFIKACIJI</t>
  </si>
  <si>
    <t>Primici od financijske imovine i zaduživanja</t>
  </si>
  <si>
    <t>Primici od zaduživanja</t>
  </si>
  <si>
    <t>Namjenski primici od zaduživanja</t>
  </si>
  <si>
    <t>Izdaci za financijsku imovinu i otplate zajmova</t>
  </si>
  <si>
    <t>Izdaci za otplatu glavnice primljenih kredita i zajmova</t>
  </si>
  <si>
    <t>II. POSEBNI DIO</t>
  </si>
  <si>
    <t>PROGRAMSKA  KLASIFIKACIJA</t>
  </si>
  <si>
    <t>Brojčana oznaka i naziv organizacijske klasifikacije, izvora financiranja i ekonomske klasifikacije</t>
  </si>
  <si>
    <t>PROGRAM P000001</t>
  </si>
  <si>
    <t>DJELATNOST DJEČJEG VRTIĆA</t>
  </si>
  <si>
    <t>Aktivnost A000003</t>
  </si>
  <si>
    <t>REDOVNA DJELATNOST DJEČJEG VRTIĆA</t>
  </si>
  <si>
    <t>Izvor financiranja    11</t>
  </si>
  <si>
    <t>Plaće (bruto)</t>
  </si>
  <si>
    <t xml:space="preserve">Plaće za redovan rad </t>
  </si>
  <si>
    <t>Plaće za zaposlene</t>
  </si>
  <si>
    <t>Ostali rashodi za zaposlene</t>
  </si>
  <si>
    <t>Nagrade</t>
  </si>
  <si>
    <t>Darovi</t>
  </si>
  <si>
    <t>Naknade za bolest, invalidnost i smrtni slučaj</t>
  </si>
  <si>
    <t>Prigodne nagrade- Uskrsnica, Regres, Božičnica</t>
  </si>
  <si>
    <t>Ostali nenavedeni rashodi za zaposlene</t>
  </si>
  <si>
    <t>Doprinosi na plaće</t>
  </si>
  <si>
    <t>Naknade za rad predstavničkih i izvršnih tijela, povjerenstava i slično</t>
  </si>
  <si>
    <t>Ostali financijski rashodi</t>
  </si>
  <si>
    <t>Izvor financiranja    43</t>
  </si>
  <si>
    <t>Nagrade (nagrade za radne rezultate)</t>
  </si>
  <si>
    <t>Darovi (darovi djeci)</t>
  </si>
  <si>
    <t>Dnevnice za službeni put u zemlji</t>
  </si>
  <si>
    <t>Naknade za smještaj na službenom putu u zemlji</t>
  </si>
  <si>
    <t>Naknade za prijevoz na službenom putu u zemlji</t>
  </si>
  <si>
    <t>Naknade za prijevoz na posao i s posla</t>
  </si>
  <si>
    <t>Seminari, savjetovanja i simpoziji</t>
  </si>
  <si>
    <t>Tečajevi i stručni ispiti</t>
  </si>
  <si>
    <t>Naknada za korištenje privatnog automobila u službene svrhe</t>
  </si>
  <si>
    <t xml:space="preserve">Uredski materijal  </t>
  </si>
  <si>
    <t>Literatura</t>
  </si>
  <si>
    <t>Materijal i sredstva za čišćenje i održavanje</t>
  </si>
  <si>
    <t>Materijal za higijenske potrebe i njegu</t>
  </si>
  <si>
    <t>Ostali materijal za potrebe redovnog poslovanja</t>
  </si>
  <si>
    <t>Namirnice za kuhinju</t>
  </si>
  <si>
    <t>Električna energija</t>
  </si>
  <si>
    <t>Plin</t>
  </si>
  <si>
    <t>Motorni benzin i dizel gorivo</t>
  </si>
  <si>
    <t>Materijal i dijelovi za tekuće i investic. održavanje građev.objekata</t>
  </si>
  <si>
    <t>Materijal i dijelovi za tekuće i investicijsko održavanje opreme</t>
  </si>
  <si>
    <t xml:space="preserve">Sitni inventar   </t>
  </si>
  <si>
    <t>Usluge telefona, telefaksa</t>
  </si>
  <si>
    <t>Poštarina</t>
  </si>
  <si>
    <t>Ostale usluge za komunikaciju i prijevoz</t>
  </si>
  <si>
    <t>Usluge tekućeg i investicijskog održavanja građevinskih objekata</t>
  </si>
  <si>
    <t>Usluge tekućeg i investicijskog održavanja postrojenja i opreme</t>
  </si>
  <si>
    <t>Ostale usluge tekućeg i investicijskog održavanja</t>
  </si>
  <si>
    <t>Ostale usluge promidžbe i informiranja</t>
  </si>
  <si>
    <t>Opskrba vodom</t>
  </si>
  <si>
    <t>Iznošenje i odvoz smeća</t>
  </si>
  <si>
    <t>Deratizacija i dezinsekcija</t>
  </si>
  <si>
    <t>Dimnjačarske i ekološke usluge</t>
  </si>
  <si>
    <t>Ostale zakupnine i najamnine</t>
  </si>
  <si>
    <t>Obvezni i preventivni zdravstveni pregledi zaposlenika</t>
  </si>
  <si>
    <t>Ostale zdravstvene i veterinarske usluge</t>
  </si>
  <si>
    <t>Ugovori o djelu</t>
  </si>
  <si>
    <t>Usluge odvjetnika i pravnog savjetovanja</t>
  </si>
  <si>
    <t>Usluge agencija, studentskog servia (prijepisi, prijevodi i drugo)</t>
  </si>
  <si>
    <t>Ostale intelektualne usluge</t>
  </si>
  <si>
    <t>Ostale računalne usluge</t>
  </si>
  <si>
    <t>Grafičke i tiskarske usluge, usluge kopiranja i sl.</t>
  </si>
  <si>
    <t>Ostale nespomenute usluge</t>
  </si>
  <si>
    <t>Naknade ostalih troškova</t>
  </si>
  <si>
    <t>Premije osiguranja ostale imovine</t>
  </si>
  <si>
    <t>Premije osiguranja zaposlenih</t>
  </si>
  <si>
    <t>Tuzemne članarine</t>
  </si>
  <si>
    <t>Upravne i administrativne pristojbe</t>
  </si>
  <si>
    <t>Ostale pristojbe i naknade</t>
  </si>
  <si>
    <t>Rashodi protokola (vijenci, cvijeće, svijeće i slično)</t>
  </si>
  <si>
    <t>Usluge banaka</t>
  </si>
  <si>
    <t>Usluge platnog prometa</t>
  </si>
  <si>
    <t>Izvor financiranja    52</t>
  </si>
  <si>
    <t xml:space="preserve">Ostale pomoći </t>
  </si>
  <si>
    <t>Izvor financiranja    61</t>
  </si>
  <si>
    <t>Izvor financiranja 11</t>
  </si>
  <si>
    <t>Računala i računalna oprema</t>
  </si>
  <si>
    <t>Uredski namještaj</t>
  </si>
  <si>
    <t>Radio i TV prijemnici</t>
  </si>
  <si>
    <t>Telefoni i ostali komunikacijski uređaji</t>
  </si>
  <si>
    <t xml:space="preserve">Oprema za održavanje i zaštitu </t>
  </si>
  <si>
    <t>Oprema za grijanje, ventilaciju i hlađenje</t>
  </si>
  <si>
    <t>Oprema za održavanje prostorija</t>
  </si>
  <si>
    <t>Sportska oprema</t>
  </si>
  <si>
    <t>Glazbeni instrumenti i oprema</t>
  </si>
  <si>
    <t>Oprema</t>
  </si>
  <si>
    <t>Izvor financiranja 43</t>
  </si>
  <si>
    <t>Izvor financiranja 52</t>
  </si>
  <si>
    <t>Izvor financiranja 61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</si>
</sst>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55">
    <font>
      <sz val="11"/>
      <color theme="1"/>
      <name val="Calibri"/>
      <charset val="238"/>
      <scheme val="minor"/>
    </font>
    <font>
      <sz val="12"/>
      <color theme="1"/>
      <name val="Calibri"/>
      <charset val="238"/>
      <scheme val="minor"/>
    </font>
    <font>
      <sz val="10"/>
      <color theme="1"/>
      <name val="Calibri"/>
      <charset val="238"/>
      <scheme val="minor"/>
    </font>
    <font>
      <b/>
      <sz val="11"/>
      <color theme="1"/>
      <name val="Calibri"/>
      <charset val="238"/>
      <scheme val="minor"/>
    </font>
    <font>
      <b/>
      <i/>
      <sz val="10"/>
      <color theme="1"/>
      <name val="Calibri"/>
      <charset val="238"/>
      <scheme val="minor"/>
    </font>
    <font>
      <b/>
      <sz val="10"/>
      <color theme="1"/>
      <name val="Calibri"/>
      <charset val="238"/>
      <scheme val="minor"/>
    </font>
    <font>
      <i/>
      <sz val="11"/>
      <color theme="1"/>
      <name val="Calibri"/>
      <charset val="238"/>
      <scheme val="minor"/>
    </font>
    <font>
      <sz val="11"/>
      <color rgb="FFFF0000"/>
      <name val="Calibri"/>
      <charset val="238"/>
      <scheme val="minor"/>
    </font>
    <font>
      <b/>
      <i/>
      <sz val="11"/>
      <color theme="1"/>
      <name val="Calibri"/>
      <charset val="238"/>
      <scheme val="minor"/>
    </font>
    <font>
      <i/>
      <sz val="11"/>
      <color rgb="FFFF0000"/>
      <name val="Calibri"/>
      <charset val="238"/>
      <scheme val="minor"/>
    </font>
    <font>
      <b/>
      <sz val="10"/>
      <color theme="1"/>
      <name val="Arial"/>
      <charset val="238"/>
    </font>
    <font>
      <sz val="10"/>
      <color theme="1"/>
      <name val="Arial"/>
      <charset val="238"/>
    </font>
    <font>
      <b/>
      <sz val="12"/>
      <color indexed="8"/>
      <name val="Arial"/>
      <charset val="238"/>
    </font>
    <font>
      <b/>
      <sz val="14"/>
      <color indexed="8"/>
      <name val="Arial"/>
      <charset val="238"/>
    </font>
    <font>
      <b/>
      <sz val="10"/>
      <color indexed="8"/>
      <name val="Arial"/>
      <charset val="238"/>
    </font>
    <font>
      <b/>
      <sz val="9"/>
      <color indexed="8"/>
      <name val="Arial"/>
      <charset val="238"/>
    </font>
    <font>
      <sz val="10"/>
      <color indexed="8"/>
      <name val="Arial"/>
      <charset val="238"/>
    </font>
    <font>
      <b/>
      <sz val="12"/>
      <name val="Arial"/>
      <charset val="238"/>
    </font>
    <font>
      <sz val="12"/>
      <name val="Arial"/>
      <charset val="238"/>
    </font>
    <font>
      <b/>
      <sz val="11"/>
      <name val="Arial"/>
      <charset val="238"/>
    </font>
    <font>
      <sz val="11"/>
      <name val="Arial"/>
      <charset val="238"/>
    </font>
    <font>
      <b/>
      <sz val="11"/>
      <color indexed="8"/>
      <name val="Arial"/>
      <charset val="238"/>
    </font>
    <font>
      <b/>
      <sz val="10"/>
      <name val="Arial"/>
      <charset val="238"/>
    </font>
    <font>
      <sz val="10"/>
      <name val="Arial"/>
      <charset val="238"/>
    </font>
    <font>
      <sz val="14"/>
      <color indexed="8"/>
      <name val="Arial"/>
      <charset val="238"/>
    </font>
    <font>
      <b/>
      <sz val="9"/>
      <name val="Arial"/>
      <charset val="238"/>
    </font>
    <font>
      <sz val="9"/>
      <name val="Arial"/>
      <charset val="238"/>
    </font>
    <font>
      <b/>
      <i/>
      <sz val="10"/>
      <name val="Arial"/>
      <charset val="238"/>
    </font>
    <font>
      <b/>
      <i/>
      <sz val="10"/>
      <color rgb="FFFF0000"/>
      <name val="Arial"/>
      <charset val="238"/>
    </font>
    <font>
      <b/>
      <sz val="10"/>
      <color rgb="FFFF0000"/>
      <name val="Arial"/>
      <charset val="238"/>
    </font>
    <font>
      <sz val="12"/>
      <color indexed="8"/>
      <name val="Arial"/>
      <charset val="238"/>
    </font>
    <font>
      <i/>
      <sz val="10"/>
      <name val="Arial"/>
      <charset val="238"/>
    </font>
    <font>
      <b/>
      <i/>
      <sz val="11"/>
      <color rgb="FFFF0000"/>
      <name val="Calibri"/>
      <charset val="238"/>
      <scheme val="minor"/>
    </font>
    <font>
      <b/>
      <i/>
      <sz val="11"/>
      <name val="Arial"/>
      <charset val="238"/>
    </font>
    <font>
      <b/>
      <i/>
      <sz val="10"/>
      <color indexed="8"/>
      <name val="Arial"/>
      <charset val="238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3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35" fillId="0" borderId="0" applyFont="0" applyFill="0" applyBorder="0" applyAlignment="0" applyProtection="0">
      <alignment vertical="center"/>
    </xf>
    <xf numFmtId="44" fontId="35" fillId="0" borderId="0" applyFont="0" applyFill="0" applyBorder="0" applyAlignment="0" applyProtection="0">
      <alignment vertical="center"/>
    </xf>
    <xf numFmtId="9" fontId="35" fillId="0" borderId="0" applyFont="0" applyFill="0" applyBorder="0" applyAlignment="0" applyProtection="0">
      <alignment vertical="center"/>
    </xf>
    <xf numFmtId="177" fontId="35" fillId="0" borderId="0" applyFont="0" applyFill="0" applyBorder="0" applyAlignment="0" applyProtection="0">
      <alignment vertical="center"/>
    </xf>
    <xf numFmtId="42" fontId="35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5" fillId="8" borderId="26" applyNumberFormat="0" applyFont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41" fillId="0" borderId="27" applyNumberFormat="0" applyFill="0" applyAlignment="0" applyProtection="0">
      <alignment vertical="center"/>
    </xf>
    <xf numFmtId="0" fontId="42" fillId="0" borderId="27" applyNumberFormat="0" applyFill="0" applyAlignment="0" applyProtection="0">
      <alignment vertical="center"/>
    </xf>
    <xf numFmtId="0" fontId="43" fillId="0" borderId="28" applyNumberFormat="0" applyFill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9" borderId="29" applyNumberFormat="0" applyAlignment="0" applyProtection="0">
      <alignment vertical="center"/>
    </xf>
    <xf numFmtId="0" fontId="45" fillId="10" borderId="30" applyNumberFormat="0" applyAlignment="0" applyProtection="0">
      <alignment vertical="center"/>
    </xf>
    <xf numFmtId="0" fontId="46" fillId="10" borderId="29" applyNumberFormat="0" applyAlignment="0" applyProtection="0">
      <alignment vertical="center"/>
    </xf>
    <xf numFmtId="0" fontId="47" fillId="11" borderId="31" applyNumberFormat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49" fillId="0" borderId="33" applyNumberFormat="0" applyFill="0" applyAlignment="0" applyProtection="0">
      <alignment vertical="center"/>
    </xf>
    <xf numFmtId="0" fontId="50" fillId="12" borderId="0" applyNumberFormat="0" applyBorder="0" applyAlignment="0" applyProtection="0">
      <alignment vertical="center"/>
    </xf>
    <xf numFmtId="0" fontId="51" fillId="13" borderId="0" applyNumberFormat="0" applyBorder="0" applyAlignment="0" applyProtection="0">
      <alignment vertical="center"/>
    </xf>
    <xf numFmtId="0" fontId="52" fillId="14" borderId="0" applyNumberFormat="0" applyBorder="0" applyAlignment="0" applyProtection="0">
      <alignment vertical="center"/>
    </xf>
    <xf numFmtId="0" fontId="53" fillId="15" borderId="0" applyNumberFormat="0" applyBorder="0" applyAlignment="0" applyProtection="0">
      <alignment vertical="center"/>
    </xf>
    <xf numFmtId="0" fontId="54" fillId="4" borderId="0" applyNumberFormat="0" applyBorder="0" applyAlignment="0" applyProtection="0">
      <alignment vertical="center"/>
    </xf>
    <xf numFmtId="0" fontId="54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53" fillId="18" borderId="0" applyNumberFormat="0" applyBorder="0" applyAlignment="0" applyProtection="0">
      <alignment vertical="center"/>
    </xf>
    <xf numFmtId="0" fontId="54" fillId="19" borderId="0" applyNumberFormat="0" applyBorder="0" applyAlignment="0" applyProtection="0">
      <alignment vertical="center"/>
    </xf>
    <xf numFmtId="0" fontId="54" fillId="20" borderId="0" applyNumberFormat="0" applyBorder="0" applyAlignment="0" applyProtection="0">
      <alignment vertical="center"/>
    </xf>
    <xf numFmtId="0" fontId="53" fillId="21" borderId="0" applyNumberFormat="0" applyBorder="0" applyAlignment="0" applyProtection="0">
      <alignment vertical="center"/>
    </xf>
    <xf numFmtId="0" fontId="53" fillId="22" borderId="0" applyNumberFormat="0" applyBorder="0" applyAlignment="0" applyProtection="0">
      <alignment vertical="center"/>
    </xf>
    <xf numFmtId="0" fontId="54" fillId="23" borderId="0" applyNumberFormat="0" applyBorder="0" applyAlignment="0" applyProtection="0">
      <alignment vertical="center"/>
    </xf>
    <xf numFmtId="0" fontId="54" fillId="24" borderId="0" applyNumberFormat="0" applyBorder="0" applyAlignment="0" applyProtection="0">
      <alignment vertical="center"/>
    </xf>
    <xf numFmtId="0" fontId="53" fillId="25" borderId="0" applyNumberFormat="0" applyBorder="0" applyAlignment="0" applyProtection="0">
      <alignment vertical="center"/>
    </xf>
    <xf numFmtId="0" fontId="53" fillId="26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6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</cellStyleXfs>
  <cellXfs count="304">
    <xf numFmtId="0" fontId="0" fillId="0" borderId="0" xfId="0"/>
    <xf numFmtId="0" fontId="1" fillId="0" borderId="0" xfId="0" applyFont="1"/>
    <xf numFmtId="0" fontId="1" fillId="2" borderId="0" xfId="0" applyFont="1" applyFill="1"/>
    <xf numFmtId="0" fontId="2" fillId="0" borderId="0" xfId="0" applyFont="1"/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0" fillId="0" borderId="0" xfId="0" applyAlignment="1">
      <alignment horizontal="left" vertical="center" wrapText="1"/>
    </xf>
    <xf numFmtId="0" fontId="12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4" fillId="2" borderId="1" xfId="0" applyFont="1" applyFill="1" applyBorder="1" applyAlignment="1">
      <alignment horizontal="center" vertical="center" wrapText="1"/>
    </xf>
    <xf numFmtId="0" fontId="14" fillId="2" borderId="2" xfId="0" applyFont="1" applyFill="1" applyBorder="1" applyAlignment="1">
      <alignment horizontal="center" vertical="center" wrapText="1"/>
    </xf>
    <xf numFmtId="0" fontId="14" fillId="2" borderId="3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6" fillId="2" borderId="1" xfId="0" applyFont="1" applyFill="1" applyBorder="1" applyAlignment="1">
      <alignment horizontal="center" wrapText="1"/>
    </xf>
    <xf numFmtId="0" fontId="16" fillId="2" borderId="2" xfId="0" applyFont="1" applyFill="1" applyBorder="1" applyAlignment="1">
      <alignment horizontal="center" wrapText="1"/>
    </xf>
    <xf numFmtId="0" fontId="16" fillId="2" borderId="3" xfId="0" applyFont="1" applyFill="1" applyBorder="1" applyAlignment="1">
      <alignment horizontal="center" wrapText="1"/>
    </xf>
    <xf numFmtId="0" fontId="16" fillId="3" borderId="4" xfId="0" applyFont="1" applyFill="1" applyBorder="1" applyAlignment="1">
      <alignment horizontal="center" vertical="center" wrapText="1"/>
    </xf>
    <xf numFmtId="0" fontId="17" fillId="4" borderId="1" xfId="0" applyFont="1" applyFill="1" applyBorder="1" applyAlignment="1">
      <alignment horizontal="center" vertical="center" wrapText="1"/>
    </xf>
    <xf numFmtId="0" fontId="18" fillId="4" borderId="2" xfId="0" applyFont="1" applyFill="1" applyBorder="1" applyAlignment="1">
      <alignment horizontal="center" vertical="center" wrapText="1"/>
    </xf>
    <xf numFmtId="4" fontId="12" fillId="4" borderId="4" xfId="0" applyNumberFormat="1" applyFont="1" applyFill="1" applyBorder="1" applyAlignment="1">
      <alignment horizontal="right"/>
    </xf>
    <xf numFmtId="0" fontId="19" fillId="0" borderId="1" xfId="0" applyFont="1" applyBorder="1" applyAlignment="1">
      <alignment horizontal="left" vertical="center" wrapText="1"/>
    </xf>
    <xf numFmtId="0" fontId="20" fillId="0" borderId="2" xfId="0" applyFont="1" applyBorder="1" applyAlignment="1">
      <alignment vertical="center" wrapText="1"/>
    </xf>
    <xf numFmtId="4" fontId="21" fillId="0" borderId="4" xfId="0" applyNumberFormat="1" applyFont="1" applyBorder="1" applyAlignment="1">
      <alignment horizontal="right"/>
    </xf>
    <xf numFmtId="0" fontId="19" fillId="0" borderId="1" xfId="0" applyFont="1" applyBorder="1" applyAlignment="1">
      <alignment horizontal="left" vertical="center"/>
    </xf>
    <xf numFmtId="0" fontId="20" fillId="0" borderId="2" xfId="0" applyFont="1" applyBorder="1" applyAlignment="1">
      <alignment vertical="center"/>
    </xf>
    <xf numFmtId="0" fontId="17" fillId="4" borderId="1" xfId="0" applyFont="1" applyFill="1" applyBorder="1" applyAlignment="1">
      <alignment horizontal="center" vertical="center"/>
    </xf>
    <xf numFmtId="0" fontId="17" fillId="4" borderId="2" xfId="0" applyFont="1" applyFill="1" applyBorder="1" applyAlignment="1">
      <alignment horizontal="center" vertical="center"/>
    </xf>
    <xf numFmtId="0" fontId="17" fillId="4" borderId="3" xfId="0" applyFont="1" applyFill="1" applyBorder="1" applyAlignment="1">
      <alignment horizontal="center" vertical="center"/>
    </xf>
    <xf numFmtId="0" fontId="17" fillId="2" borderId="0" xfId="0" applyFont="1" applyFill="1" applyAlignment="1">
      <alignment horizontal="center" vertical="center" wrapText="1"/>
    </xf>
    <xf numFmtId="0" fontId="18" fillId="2" borderId="0" xfId="0" applyFont="1" applyFill="1" applyAlignment="1">
      <alignment horizontal="center" vertical="center" wrapText="1"/>
    </xf>
    <xf numFmtId="0" fontId="16" fillId="2" borderId="1" xfId="0" applyFont="1" applyFill="1" applyBorder="1" applyAlignment="1">
      <alignment horizontal="center" vertical="center" wrapText="1"/>
    </xf>
    <xf numFmtId="0" fontId="16" fillId="2" borderId="2" xfId="0" applyFont="1" applyFill="1" applyBorder="1" applyAlignment="1">
      <alignment horizontal="center" vertical="center" wrapText="1"/>
    </xf>
    <xf numFmtId="0" fontId="16" fillId="2" borderId="3" xfId="0" applyFont="1" applyFill="1" applyBorder="1" applyAlignment="1">
      <alignment horizontal="center" vertical="center" wrapText="1"/>
    </xf>
    <xf numFmtId="0" fontId="22" fillId="0" borderId="1" xfId="0" applyFont="1" applyBorder="1" applyAlignment="1">
      <alignment horizontal="left" vertical="center" wrapText="1"/>
    </xf>
    <xf numFmtId="0" fontId="22" fillId="0" borderId="2" xfId="0" applyFont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/>
    </xf>
    <xf numFmtId="0" fontId="23" fillId="0" borderId="2" xfId="0" applyFont="1" applyBorder="1" applyAlignment="1">
      <alignment vertical="center" wrapText="1"/>
    </xf>
    <xf numFmtId="0" fontId="22" fillId="4" borderId="1" xfId="0" applyFont="1" applyFill="1" applyBorder="1" applyAlignment="1">
      <alignment horizontal="left" vertical="center" wrapText="1"/>
    </xf>
    <xf numFmtId="0" fontId="23" fillId="4" borderId="2" xfId="0" applyFont="1" applyFill="1" applyBorder="1" applyAlignment="1">
      <alignment vertical="center" wrapText="1"/>
    </xf>
    <xf numFmtId="4" fontId="14" fillId="4" borderId="4" xfId="0" applyNumberFormat="1" applyFont="1" applyFill="1" applyBorder="1" applyAlignment="1">
      <alignment horizontal="right"/>
    </xf>
    <xf numFmtId="0" fontId="22" fillId="4" borderId="2" xfId="0" applyFont="1" applyFill="1" applyBorder="1" applyAlignment="1">
      <alignment horizontal="left" vertical="center" wrapText="1"/>
    </xf>
    <xf numFmtId="4" fontId="22" fillId="4" borderId="4" xfId="0" applyNumberFormat="1" applyFont="1" applyFill="1" applyBorder="1" applyAlignment="1">
      <alignment vertical="center" wrapText="1"/>
    </xf>
    <xf numFmtId="0" fontId="24" fillId="0" borderId="0" xfId="0" applyFont="1" applyAlignment="1">
      <alignment horizontal="center" vertical="center" wrapText="1"/>
    </xf>
    <xf numFmtId="0" fontId="14" fillId="3" borderId="1" xfId="0" applyFont="1" applyFill="1" applyBorder="1" applyAlignment="1">
      <alignment horizontal="left" vertical="center" wrapText="1"/>
    </xf>
    <xf numFmtId="0" fontId="14" fillId="3" borderId="2" xfId="0" applyFont="1" applyFill="1" applyBorder="1" applyAlignment="1">
      <alignment horizontal="left" vertical="center" wrapText="1"/>
    </xf>
    <xf numFmtId="4" fontId="14" fillId="3" borderId="1" xfId="0" applyNumberFormat="1" applyFont="1" applyFill="1" applyBorder="1" applyAlignment="1">
      <alignment horizontal="right"/>
    </xf>
    <xf numFmtId="0" fontId="21" fillId="4" borderId="1" xfId="0" applyFont="1" applyFill="1" applyBorder="1" applyAlignment="1">
      <alignment horizontal="left" vertical="center" wrapText="1"/>
    </xf>
    <xf numFmtId="0" fontId="21" fillId="4" borderId="2" xfId="0" applyFont="1" applyFill="1" applyBorder="1" applyAlignment="1">
      <alignment horizontal="left" vertical="center" wrapText="1"/>
    </xf>
    <xf numFmtId="4" fontId="21" fillId="4" borderId="1" xfId="0" applyNumberFormat="1" applyFont="1" applyFill="1" applyBorder="1" applyAlignment="1">
      <alignment horizontal="right"/>
    </xf>
    <xf numFmtId="0" fontId="19" fillId="0" borderId="0" xfId="0" applyFont="1" applyAlignment="1">
      <alignment horizontal="left" vertical="center" wrapText="1"/>
    </xf>
    <xf numFmtId="0" fontId="20" fillId="0" borderId="0" xfId="0" applyFont="1" applyAlignment="1">
      <alignment vertical="center" wrapText="1"/>
    </xf>
    <xf numFmtId="0" fontId="17" fillId="0" borderId="0" xfId="0" applyFont="1" applyAlignment="1">
      <alignment horizontal="center" vertical="center" wrapText="1"/>
    </xf>
    <xf numFmtId="0" fontId="22" fillId="3" borderId="1" xfId="0" applyFont="1" applyFill="1" applyBorder="1" applyAlignment="1">
      <alignment horizontal="left" vertical="center" wrapText="1"/>
    </xf>
    <xf numFmtId="0" fontId="22" fillId="3" borderId="2" xfId="0" applyFont="1" applyFill="1" applyBorder="1" applyAlignment="1">
      <alignment horizontal="left" vertical="center" wrapText="1"/>
    </xf>
    <xf numFmtId="0" fontId="22" fillId="3" borderId="3" xfId="0" applyFont="1" applyFill="1" applyBorder="1" applyAlignment="1">
      <alignment horizontal="left" vertical="center" wrapText="1"/>
    </xf>
    <xf numFmtId="3" fontId="22" fillId="3" borderId="1" xfId="0" applyNumberFormat="1" applyFont="1" applyFill="1" applyBorder="1" applyAlignment="1">
      <alignment horizontal="right"/>
    </xf>
    <xf numFmtId="0" fontId="22" fillId="4" borderId="3" xfId="0" applyFont="1" applyFill="1" applyBorder="1" applyAlignment="1">
      <alignment horizontal="left" vertical="center" wrapText="1"/>
    </xf>
    <xf numFmtId="3" fontId="14" fillId="4" borderId="1" xfId="0" applyNumberFormat="1" applyFont="1" applyFill="1" applyBorder="1" applyAlignment="1">
      <alignment horizontal="right"/>
    </xf>
    <xf numFmtId="0" fontId="1" fillId="0" borderId="0" xfId="0" applyFont="1" applyAlignment="1">
      <alignment vertical="center" wrapText="1"/>
    </xf>
    <xf numFmtId="0" fontId="19" fillId="2" borderId="4" xfId="0" applyFont="1" applyFill="1" applyBorder="1" applyAlignment="1">
      <alignment horizontal="center" vertical="center" wrapText="1"/>
    </xf>
    <xf numFmtId="0" fontId="19" fillId="2" borderId="5" xfId="0" applyFont="1" applyFill="1" applyBorder="1" applyAlignment="1">
      <alignment horizontal="left" vertical="center" wrapText="1"/>
    </xf>
    <xf numFmtId="0" fontId="19" fillId="2" borderId="5" xfId="0" applyFont="1" applyFill="1" applyBorder="1" applyAlignment="1">
      <alignment horizontal="center" vertical="center" wrapText="1"/>
    </xf>
    <xf numFmtId="4" fontId="21" fillId="2" borderId="6" xfId="0" applyNumberFormat="1" applyFont="1" applyFill="1" applyBorder="1" applyAlignment="1">
      <alignment horizontal="right"/>
    </xf>
    <xf numFmtId="0" fontId="22" fillId="2" borderId="4" xfId="0" applyFont="1" applyFill="1" applyBorder="1" applyAlignment="1">
      <alignment horizontal="left" vertical="center" wrapText="1"/>
    </xf>
    <xf numFmtId="0" fontId="22" fillId="2" borderId="7" xfId="0" applyFont="1" applyFill="1" applyBorder="1" applyAlignment="1">
      <alignment horizontal="left" vertical="center" wrapText="1"/>
    </xf>
    <xf numFmtId="0" fontId="19" fillId="2" borderId="7" xfId="0" applyFont="1" applyFill="1" applyBorder="1" applyAlignment="1">
      <alignment horizontal="left" vertical="center" wrapText="1"/>
    </xf>
    <xf numFmtId="4" fontId="14" fillId="2" borderId="8" xfId="0" applyNumberFormat="1" applyFont="1" applyFill="1" applyBorder="1" applyAlignment="1">
      <alignment horizontal="right"/>
    </xf>
    <xf numFmtId="0" fontId="22" fillId="5" borderId="4" xfId="0" applyFont="1" applyFill="1" applyBorder="1" applyAlignment="1">
      <alignment horizontal="left" vertical="center" wrapText="1"/>
    </xf>
    <xf numFmtId="0" fontId="25" fillId="5" borderId="4" xfId="0" applyFont="1" applyFill="1" applyBorder="1" applyAlignment="1">
      <alignment horizontal="left" vertical="center" wrapText="1"/>
    </xf>
    <xf numFmtId="4" fontId="14" fillId="5" borderId="3" xfId="0" applyNumberFormat="1" applyFont="1" applyFill="1" applyBorder="1" applyAlignment="1">
      <alignment horizontal="right"/>
    </xf>
    <xf numFmtId="0" fontId="22" fillId="4" borderId="4" xfId="0" applyFont="1" applyFill="1" applyBorder="1" applyAlignment="1">
      <alignment horizontal="left" vertical="center" wrapText="1"/>
    </xf>
    <xf numFmtId="0" fontId="23" fillId="4" borderId="4" xfId="0" applyFont="1" applyFill="1" applyBorder="1" applyAlignment="1">
      <alignment horizontal="left" vertical="center" wrapText="1"/>
    </xf>
    <xf numFmtId="0" fontId="26" fillId="4" borderId="4" xfId="0" applyFont="1" applyFill="1" applyBorder="1" applyAlignment="1">
      <alignment horizontal="left" vertical="center" wrapText="1"/>
    </xf>
    <xf numFmtId="4" fontId="16" fillId="4" borderId="3" xfId="0" applyNumberFormat="1" applyFont="1" applyFill="1" applyBorder="1" applyAlignment="1">
      <alignment horizontal="right"/>
    </xf>
    <xf numFmtId="0" fontId="23" fillId="2" borderId="4" xfId="0" applyFont="1" applyFill="1" applyBorder="1" applyAlignment="1">
      <alignment horizontal="left" vertical="center" wrapText="1"/>
    </xf>
    <xf numFmtId="4" fontId="16" fillId="4" borderId="3" xfId="0" applyNumberFormat="1" applyFont="1" applyFill="1" applyBorder="1" applyAlignment="1">
      <alignment horizontal="right" vertical="center"/>
    </xf>
    <xf numFmtId="0" fontId="27" fillId="4" borderId="4" xfId="0" applyFont="1" applyFill="1" applyBorder="1" applyAlignment="1">
      <alignment horizontal="left" vertical="center"/>
    </xf>
    <xf numFmtId="0" fontId="27" fillId="6" borderId="5" xfId="0" applyFont="1" applyFill="1" applyBorder="1" applyAlignment="1">
      <alignment horizontal="left" vertical="center"/>
    </xf>
    <xf numFmtId="0" fontId="28" fillId="6" borderId="5" xfId="0" applyFont="1" applyFill="1" applyBorder="1" applyAlignment="1">
      <alignment horizontal="left" vertical="center"/>
    </xf>
    <xf numFmtId="4" fontId="28" fillId="6" borderId="5" xfId="0" applyNumberFormat="1" applyFont="1" applyFill="1" applyBorder="1" applyAlignment="1">
      <alignment horizontal="right"/>
    </xf>
    <xf numFmtId="0" fontId="22" fillId="2" borderId="4" xfId="0" applyFont="1" applyFill="1" applyBorder="1" applyAlignment="1">
      <alignment horizontal="left" vertical="center"/>
    </xf>
    <xf numFmtId="0" fontId="22" fillId="2" borderId="7" xfId="0" applyFont="1" applyFill="1" applyBorder="1" applyAlignment="1">
      <alignment horizontal="left" vertical="center"/>
    </xf>
    <xf numFmtId="0" fontId="19" fillId="2" borderId="7" xfId="0" applyFont="1" applyFill="1" applyBorder="1" applyAlignment="1">
      <alignment horizontal="left" vertical="center"/>
    </xf>
    <xf numFmtId="0" fontId="23" fillId="2" borderId="4" xfId="0" applyFont="1" applyFill="1" applyBorder="1" applyAlignment="1">
      <alignment horizontal="left" vertical="center"/>
    </xf>
    <xf numFmtId="0" fontId="22" fillId="5" borderId="4" xfId="0" applyFont="1" applyFill="1" applyBorder="1" applyAlignment="1">
      <alignment horizontal="left" vertical="center"/>
    </xf>
    <xf numFmtId="0" fontId="23" fillId="4" borderId="4" xfId="0" applyFont="1" applyFill="1" applyBorder="1" applyAlignment="1">
      <alignment horizontal="left" vertical="center"/>
    </xf>
    <xf numFmtId="0" fontId="23" fillId="5" borderId="4" xfId="0" applyFont="1" applyFill="1" applyBorder="1" applyAlignment="1">
      <alignment horizontal="left" vertical="center"/>
    </xf>
    <xf numFmtId="4" fontId="16" fillId="5" borderId="3" xfId="0" applyNumberFormat="1" applyFont="1" applyFill="1" applyBorder="1" applyAlignment="1">
      <alignment horizontal="right"/>
    </xf>
    <xf numFmtId="4" fontId="14" fillId="4" borderId="3" xfId="0" applyNumberFormat="1" applyFont="1" applyFill="1" applyBorder="1" applyAlignment="1">
      <alignment horizontal="right"/>
    </xf>
    <xf numFmtId="4" fontId="14" fillId="2" borderId="3" xfId="0" applyNumberFormat="1" applyFont="1" applyFill="1" applyBorder="1" applyAlignment="1">
      <alignment horizontal="right"/>
    </xf>
    <xf numFmtId="4" fontId="12" fillId="2" borderId="0" xfId="0" applyNumberFormat="1" applyFont="1" applyFill="1" applyAlignment="1">
      <alignment horizontal="right"/>
    </xf>
    <xf numFmtId="0" fontId="16" fillId="0" borderId="0" xfId="0" applyFont="1"/>
    <xf numFmtId="0" fontId="0" fillId="0" borderId="9" xfId="0" applyBorder="1"/>
    <xf numFmtId="4" fontId="14" fillId="3" borderId="4" xfId="0" applyNumberFormat="1" applyFont="1" applyFill="1" applyBorder="1" applyAlignment="1">
      <alignment horizontal="right"/>
    </xf>
    <xf numFmtId="4" fontId="14" fillId="3" borderId="3" xfId="0" applyNumberFormat="1" applyFont="1" applyFill="1" applyBorder="1" applyAlignment="1">
      <alignment horizontal="right"/>
    </xf>
    <xf numFmtId="4" fontId="21" fillId="0" borderId="0" xfId="0" applyNumberFormat="1" applyFont="1" applyAlignment="1">
      <alignment horizontal="right"/>
    </xf>
    <xf numFmtId="4" fontId="14" fillId="2" borderId="5" xfId="0" applyNumberFormat="1" applyFont="1" applyFill="1" applyBorder="1" applyAlignment="1">
      <alignment horizontal="right"/>
    </xf>
    <xf numFmtId="4" fontId="14" fillId="2" borderId="6" xfId="0" applyNumberFormat="1" applyFont="1" applyFill="1" applyBorder="1" applyAlignment="1">
      <alignment horizontal="right"/>
    </xf>
    <xf numFmtId="4" fontId="29" fillId="7" borderId="5" xfId="0" applyNumberFormat="1" applyFont="1" applyFill="1" applyBorder="1" applyAlignment="1">
      <alignment horizontal="right"/>
    </xf>
    <xf numFmtId="4" fontId="29" fillId="7" borderId="6" xfId="0" applyNumberFormat="1" applyFont="1" applyFill="1" applyBorder="1" applyAlignment="1">
      <alignment horizontal="right"/>
    </xf>
    <xf numFmtId="0" fontId="27" fillId="6" borderId="4" xfId="0" applyFont="1" applyFill="1" applyBorder="1" applyAlignment="1">
      <alignment horizontal="left" vertical="center"/>
    </xf>
    <xf numFmtId="0" fontId="28" fillId="6" borderId="4" xfId="0" applyFont="1" applyFill="1" applyBorder="1" applyAlignment="1">
      <alignment horizontal="left" vertical="center"/>
    </xf>
    <xf numFmtId="0" fontId="28" fillId="6" borderId="4" xfId="0" applyFont="1" applyFill="1" applyBorder="1" applyAlignment="1">
      <alignment horizontal="left" vertical="center" wrapText="1"/>
    </xf>
    <xf numFmtId="4" fontId="28" fillId="6" borderId="4" xfId="0" applyNumberFormat="1" applyFont="1" applyFill="1" applyBorder="1" applyAlignment="1">
      <alignment horizontal="right"/>
    </xf>
    <xf numFmtId="0" fontId="28" fillId="6" borderId="5" xfId="0" applyFont="1" applyFill="1" applyBorder="1" applyAlignment="1">
      <alignment horizontal="left" vertical="center" wrapText="1"/>
    </xf>
    <xf numFmtId="4" fontId="28" fillId="6" borderId="6" xfId="0" applyNumberFormat="1" applyFont="1" applyFill="1" applyBorder="1" applyAlignment="1">
      <alignment horizontal="right"/>
    </xf>
    <xf numFmtId="0" fontId="23" fillId="5" borderId="4" xfId="0" applyFont="1" applyFill="1" applyBorder="1" applyAlignment="1">
      <alignment horizontal="left" vertical="center" wrapText="1"/>
    </xf>
    <xf numFmtId="0" fontId="27" fillId="2" borderId="7" xfId="0" applyFont="1" applyFill="1" applyBorder="1" applyAlignment="1">
      <alignment horizontal="left" vertical="center"/>
    </xf>
    <xf numFmtId="0" fontId="22" fillId="4" borderId="4" xfId="0" applyFont="1" applyFill="1" applyBorder="1" applyAlignment="1">
      <alignment horizontal="left" vertical="center"/>
    </xf>
    <xf numFmtId="0" fontId="29" fillId="6" borderId="4" xfId="0" applyFont="1" applyFill="1" applyBorder="1" applyAlignment="1">
      <alignment horizontal="left" vertical="center"/>
    </xf>
    <xf numFmtId="0" fontId="30" fillId="2" borderId="10" xfId="0" applyFont="1" applyFill="1" applyBorder="1" applyAlignment="1">
      <alignment horizontal="center" vertical="center" wrapText="1"/>
    </xf>
    <xf numFmtId="0" fontId="30" fillId="2" borderId="11" xfId="0" applyFont="1" applyFill="1" applyBorder="1" applyAlignment="1">
      <alignment horizontal="center" vertical="center" wrapText="1"/>
    </xf>
    <xf numFmtId="0" fontId="12" fillId="2" borderId="6" xfId="0" applyFont="1" applyFill="1" applyBorder="1" applyAlignment="1">
      <alignment horizontal="center" vertical="center" wrapText="1"/>
    </xf>
    <xf numFmtId="4" fontId="12" fillId="2" borderId="6" xfId="0" applyNumberFormat="1" applyFont="1" applyFill="1" applyBorder="1" applyAlignment="1">
      <alignment horizontal="center" vertical="center" wrapText="1"/>
    </xf>
    <xf numFmtId="0" fontId="19" fillId="2" borderId="7" xfId="0" applyFont="1" applyFill="1" applyBorder="1" applyAlignment="1">
      <alignment horizontal="center" vertical="center" wrapText="1"/>
    </xf>
    <xf numFmtId="4" fontId="21" fillId="2" borderId="8" xfId="0" applyNumberFormat="1" applyFont="1" applyFill="1" applyBorder="1" applyAlignment="1">
      <alignment horizontal="right"/>
    </xf>
    <xf numFmtId="4" fontId="16" fillId="2" borderId="3" xfId="0" applyNumberFormat="1" applyFont="1" applyFill="1" applyBorder="1" applyAlignment="1">
      <alignment horizontal="right"/>
    </xf>
    <xf numFmtId="0" fontId="16" fillId="2" borderId="3" xfId="0" applyFont="1" applyFill="1" applyBorder="1" applyAlignment="1">
      <alignment horizontal="left" vertical="center" wrapText="1"/>
    </xf>
    <xf numFmtId="0" fontId="31" fillId="4" borderId="4" xfId="0" applyFont="1" applyFill="1" applyBorder="1" applyAlignment="1">
      <alignment horizontal="left" vertical="center" wrapText="1"/>
    </xf>
    <xf numFmtId="4" fontId="28" fillId="6" borderId="3" xfId="0" applyNumberFormat="1" applyFont="1" applyFill="1" applyBorder="1" applyAlignment="1">
      <alignment horizontal="right"/>
    </xf>
    <xf numFmtId="0" fontId="27" fillId="2" borderId="4" xfId="0" applyFont="1" applyFill="1" applyBorder="1" applyAlignment="1">
      <alignment horizontal="left" vertical="center"/>
    </xf>
    <xf numFmtId="0" fontId="27" fillId="2" borderId="3" xfId="0" applyFont="1" applyFill="1" applyBorder="1" applyAlignment="1">
      <alignment horizontal="left" vertical="center"/>
    </xf>
    <xf numFmtId="0" fontId="22" fillId="2" borderId="3" xfId="0" applyFont="1" applyFill="1" applyBorder="1" applyAlignment="1">
      <alignment horizontal="left" vertical="center"/>
    </xf>
    <xf numFmtId="0" fontId="16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 indent="1"/>
    </xf>
    <xf numFmtId="0" fontId="14" fillId="2" borderId="3" xfId="0" applyFont="1" applyFill="1" applyBorder="1" applyAlignment="1">
      <alignment horizontal="left" vertical="center" wrapText="1"/>
    </xf>
    <xf numFmtId="4" fontId="29" fillId="7" borderId="4" xfId="0" applyNumberFormat="1" applyFont="1" applyFill="1" applyBorder="1" applyAlignment="1">
      <alignment horizontal="right"/>
    </xf>
    <xf numFmtId="4" fontId="29" fillId="7" borderId="3" xfId="0" applyNumberFormat="1" applyFont="1" applyFill="1" applyBorder="1" applyAlignment="1">
      <alignment horizontal="right"/>
    </xf>
    <xf numFmtId="0" fontId="16" fillId="2" borderId="4" xfId="0" applyFont="1" applyFill="1" applyBorder="1" applyAlignment="1">
      <alignment horizontal="left" vertical="center" wrapText="1" indent="1"/>
    </xf>
    <xf numFmtId="0" fontId="16" fillId="2" borderId="4" xfId="0" applyFont="1" applyFill="1" applyBorder="1" applyAlignment="1">
      <alignment horizontal="left" vertical="center" wrapText="1"/>
    </xf>
    <xf numFmtId="0" fontId="29" fillId="6" borderId="7" xfId="0" applyFont="1" applyFill="1" applyBorder="1" applyAlignment="1">
      <alignment horizontal="left" vertical="center"/>
    </xf>
    <xf numFmtId="4" fontId="29" fillId="6" borderId="3" xfId="0" applyNumberFormat="1" applyFont="1" applyFill="1" applyBorder="1" applyAlignment="1">
      <alignment horizontal="right"/>
    </xf>
    <xf numFmtId="0" fontId="23" fillId="4" borderId="5" xfId="0" applyFont="1" applyFill="1" applyBorder="1" applyAlignment="1">
      <alignment horizontal="left" vertical="center"/>
    </xf>
    <xf numFmtId="0" fontId="29" fillId="6" borderId="5" xfId="0" applyFont="1" applyFill="1" applyBorder="1" applyAlignment="1">
      <alignment horizontal="left" vertical="center"/>
    </xf>
    <xf numFmtId="0" fontId="22" fillId="2" borderId="4" xfId="0" applyFont="1" applyFill="1" applyBorder="1" applyAlignment="1">
      <alignment vertical="center" wrapText="1"/>
    </xf>
    <xf numFmtId="0" fontId="22" fillId="2" borderId="3" xfId="0" applyFont="1" applyFill="1" applyBorder="1" applyAlignment="1">
      <alignment horizontal="left" vertical="center" wrapText="1"/>
    </xf>
    <xf numFmtId="0" fontId="11" fillId="2" borderId="3" xfId="0" applyFont="1" applyFill="1" applyBorder="1"/>
    <xf numFmtId="0" fontId="11" fillId="2" borderId="4" xfId="0" applyFont="1" applyFill="1" applyBorder="1"/>
    <xf numFmtId="0" fontId="29" fillId="6" borderId="4" xfId="0" applyFont="1" applyFill="1" applyBorder="1" applyAlignment="1">
      <alignment horizontal="left" vertical="center" wrapText="1"/>
    </xf>
    <xf numFmtId="0" fontId="28" fillId="6" borderId="7" xfId="0" applyFont="1" applyFill="1" applyBorder="1" applyAlignment="1">
      <alignment horizontal="left" vertical="center"/>
    </xf>
    <xf numFmtId="0" fontId="6" fillId="4" borderId="4" xfId="0" applyFont="1" applyFill="1" applyBorder="1"/>
    <xf numFmtId="0" fontId="32" fillId="6" borderId="4" xfId="0" applyFont="1" applyFill="1" applyBorder="1"/>
    <xf numFmtId="0" fontId="32" fillId="6" borderId="4" xfId="0" applyFont="1" applyFill="1" applyBorder="1" applyAlignment="1">
      <alignment horizontal="left"/>
    </xf>
    <xf numFmtId="4" fontId="32" fillId="6" borderId="4" xfId="0" applyNumberFormat="1" applyFont="1" applyFill="1" applyBorder="1"/>
    <xf numFmtId="0" fontId="23" fillId="2" borderId="0" xfId="0" applyFont="1" applyFill="1" applyAlignment="1">
      <alignment horizontal="left" vertical="center" wrapText="1"/>
    </xf>
    <xf numFmtId="0" fontId="31" fillId="2" borderId="0" xfId="0" applyFont="1" applyFill="1" applyAlignment="1">
      <alignment horizontal="left" vertical="center"/>
    </xf>
    <xf numFmtId="0" fontId="17" fillId="2" borderId="12" xfId="0" applyFont="1" applyFill="1" applyBorder="1" applyAlignment="1">
      <alignment horizontal="center" vertical="center" wrapText="1"/>
    </xf>
    <xf numFmtId="0" fontId="19" fillId="2" borderId="4" xfId="0" applyFont="1" applyFill="1" applyBorder="1" applyAlignment="1">
      <alignment horizontal="left" vertical="center" wrapText="1"/>
    </xf>
    <xf numFmtId="0" fontId="19" fillId="2" borderId="4" xfId="0" applyFont="1" applyFill="1" applyBorder="1" applyAlignment="1">
      <alignment horizontal="left" vertical="center"/>
    </xf>
    <xf numFmtId="4" fontId="21" fillId="2" borderId="4" xfId="0" applyNumberFormat="1" applyFont="1" applyFill="1" applyBorder="1" applyAlignment="1">
      <alignment horizontal="right"/>
    </xf>
    <xf numFmtId="4" fontId="14" fillId="2" borderId="4" xfId="0" applyNumberFormat="1" applyFont="1" applyFill="1" applyBorder="1" applyAlignment="1">
      <alignment horizontal="right"/>
    </xf>
    <xf numFmtId="0" fontId="31" fillId="2" borderId="4" xfId="0" applyFont="1" applyFill="1" applyBorder="1" applyAlignment="1">
      <alignment horizontal="left" vertical="center"/>
    </xf>
    <xf numFmtId="4" fontId="16" fillId="2" borderId="4" xfId="0" applyNumberFormat="1" applyFont="1" applyFill="1" applyBorder="1" applyAlignment="1">
      <alignment horizontal="right"/>
    </xf>
    <xf numFmtId="0" fontId="31" fillId="2" borderId="13" xfId="0" applyFont="1" applyFill="1" applyBorder="1" applyAlignment="1">
      <alignment vertical="center"/>
    </xf>
    <xf numFmtId="0" fontId="23" fillId="2" borderId="5" xfId="0" applyFont="1" applyFill="1" applyBorder="1" applyAlignment="1">
      <alignment horizontal="left" vertical="center" wrapText="1"/>
    </xf>
    <xf numFmtId="0" fontId="31" fillId="2" borderId="5" xfId="0" applyFont="1" applyFill="1" applyBorder="1" applyAlignment="1">
      <alignment horizontal="left" vertical="center"/>
    </xf>
    <xf numFmtId="0" fontId="31" fillId="2" borderId="10" xfId="0" applyFont="1" applyFill="1" applyBorder="1" applyAlignment="1">
      <alignment vertical="center"/>
    </xf>
    <xf numFmtId="4" fontId="16" fillId="2" borderId="5" xfId="0" applyNumberFormat="1" applyFont="1" applyFill="1" applyBorder="1" applyAlignment="1">
      <alignment horizontal="right"/>
    </xf>
    <xf numFmtId="0" fontId="33" fillId="2" borderId="7" xfId="0" applyFont="1" applyFill="1" applyBorder="1" applyAlignment="1">
      <alignment horizontal="left" vertical="center"/>
    </xf>
    <xf numFmtId="0" fontId="19" fillId="2" borderId="13" xfId="0" applyFont="1" applyFill="1" applyBorder="1" applyAlignment="1">
      <alignment vertical="center"/>
    </xf>
    <xf numFmtId="4" fontId="21" fillId="2" borderId="7" xfId="0" applyNumberFormat="1" applyFont="1" applyFill="1" applyBorder="1" applyAlignment="1">
      <alignment horizontal="right"/>
    </xf>
    <xf numFmtId="0" fontId="12" fillId="0" borderId="12" xfId="0" applyFont="1" applyBorder="1" applyAlignment="1">
      <alignment horizontal="center" vertical="center" wrapText="1"/>
    </xf>
    <xf numFmtId="0" fontId="14" fillId="2" borderId="4" xfId="0" applyFont="1" applyFill="1" applyBorder="1" applyAlignment="1">
      <alignment horizontal="center" vertical="center" wrapText="1"/>
    </xf>
    <xf numFmtId="0" fontId="16" fillId="2" borderId="4" xfId="0" applyFont="1" applyFill="1" applyBorder="1" applyAlignment="1">
      <alignment horizontal="center" vertical="center" wrapText="1"/>
    </xf>
    <xf numFmtId="4" fontId="21" fillId="2" borderId="3" xfId="0" applyNumberFormat="1" applyFont="1" applyFill="1" applyBorder="1" applyAlignment="1">
      <alignment horizontal="right"/>
    </xf>
    <xf numFmtId="0" fontId="31" fillId="2" borderId="4" xfId="0" applyFont="1" applyFill="1" applyBorder="1" applyAlignment="1">
      <alignment horizontal="left" vertical="center" wrapText="1"/>
    </xf>
    <xf numFmtId="0" fontId="31" fillId="2" borderId="0" xfId="0" applyFont="1" applyFill="1" applyAlignment="1">
      <alignment horizontal="left" vertical="center" wrapText="1"/>
    </xf>
    <xf numFmtId="4" fontId="29" fillId="6" borderId="4" xfId="0" applyNumberFormat="1" applyFont="1" applyFill="1" applyBorder="1" applyAlignment="1">
      <alignment horizontal="right"/>
    </xf>
    <xf numFmtId="4" fontId="0" fillId="0" borderId="0" xfId="0" applyNumberFormat="1"/>
    <xf numFmtId="3" fontId="16" fillId="2" borderId="0" xfId="0" applyNumberFormat="1" applyFont="1" applyFill="1" applyAlignment="1">
      <alignment horizontal="right"/>
    </xf>
    <xf numFmtId="0" fontId="19" fillId="2" borderId="4" xfId="0" applyFont="1" applyFill="1" applyBorder="1" applyAlignment="1">
      <alignment vertical="center" wrapText="1"/>
    </xf>
    <xf numFmtId="0" fontId="23" fillId="2" borderId="4" xfId="0" applyFont="1" applyFill="1" applyBorder="1" applyAlignment="1">
      <alignment vertical="center" wrapText="1"/>
    </xf>
    <xf numFmtId="0" fontId="29" fillId="4" borderId="4" xfId="0" applyFont="1" applyFill="1" applyBorder="1" applyAlignment="1">
      <alignment horizontal="left" vertical="center" wrapText="1"/>
    </xf>
    <xf numFmtId="0" fontId="28" fillId="4" borderId="4" xfId="0" applyFont="1" applyFill="1" applyBorder="1" applyAlignment="1">
      <alignment horizontal="left" vertical="center"/>
    </xf>
    <xf numFmtId="4" fontId="29" fillId="4" borderId="4" xfId="0" applyNumberFormat="1" applyFont="1" applyFill="1" applyBorder="1" applyAlignment="1">
      <alignment horizontal="right"/>
    </xf>
    <xf numFmtId="0" fontId="21" fillId="2" borderId="1" xfId="0" applyFont="1" applyFill="1" applyBorder="1" applyAlignment="1">
      <alignment horizontal="left" vertical="center" wrapText="1"/>
    </xf>
    <xf numFmtId="0" fontId="21" fillId="2" borderId="2" xfId="0" applyFont="1" applyFill="1" applyBorder="1" applyAlignment="1">
      <alignment horizontal="left" vertical="center" wrapText="1"/>
    </xf>
    <xf numFmtId="0" fontId="21" fillId="2" borderId="3" xfId="0" applyFont="1" applyFill="1" applyBorder="1" applyAlignment="1">
      <alignment horizontal="left" vertical="center" wrapText="1"/>
    </xf>
    <xf numFmtId="0" fontId="21" fillId="2" borderId="1" xfId="0" applyFont="1" applyFill="1" applyBorder="1" applyAlignment="1">
      <alignment horizontal="center" vertical="center" wrapText="1"/>
    </xf>
    <xf numFmtId="0" fontId="21" fillId="2" borderId="10" xfId="0" applyFont="1" applyFill="1" applyBorder="1" applyAlignment="1">
      <alignment horizontal="left" vertical="center" wrapText="1"/>
    </xf>
    <xf numFmtId="0" fontId="21" fillId="2" borderId="11" xfId="0" applyFont="1" applyFill="1" applyBorder="1" applyAlignment="1">
      <alignment horizontal="left" vertical="center" wrapText="1"/>
    </xf>
    <xf numFmtId="0" fontId="21" fillId="2" borderId="6" xfId="0" applyFont="1" applyFill="1" applyBorder="1" applyAlignment="1">
      <alignment horizontal="left" vertical="center" wrapText="1"/>
    </xf>
    <xf numFmtId="0" fontId="21" fillId="2" borderId="10" xfId="0" applyFont="1" applyFill="1" applyBorder="1" applyAlignment="1">
      <alignment vertical="center" wrapText="1"/>
    </xf>
    <xf numFmtId="4" fontId="21" fillId="2" borderId="5" xfId="0" applyNumberFormat="1" applyFont="1" applyFill="1" applyBorder="1" applyAlignment="1">
      <alignment horizontal="right"/>
    </xf>
    <xf numFmtId="0" fontId="28" fillId="6" borderId="13" xfId="0" applyFont="1" applyFill="1" applyBorder="1" applyAlignment="1">
      <alignment horizontal="left" vertical="center" wrapText="1"/>
    </xf>
    <xf numFmtId="0" fontId="28" fillId="6" borderId="12" xfId="0" applyFont="1" applyFill="1" applyBorder="1" applyAlignment="1">
      <alignment horizontal="left" vertical="center" wrapText="1"/>
    </xf>
    <xf numFmtId="0" fontId="28" fillId="6" borderId="8" xfId="0" applyFont="1" applyFill="1" applyBorder="1" applyAlignment="1">
      <alignment horizontal="left" vertical="center" wrapText="1"/>
    </xf>
    <xf numFmtId="0" fontId="28" fillId="6" borderId="14" xfId="0" applyFont="1" applyFill="1" applyBorder="1" applyAlignment="1">
      <alignment vertical="center" wrapText="1"/>
    </xf>
    <xf numFmtId="4" fontId="29" fillId="6" borderId="7" xfId="0" applyNumberFormat="1" applyFont="1" applyFill="1" applyBorder="1" applyAlignment="1">
      <alignment horizontal="right"/>
    </xf>
    <xf numFmtId="0" fontId="21" fillId="2" borderId="1" xfId="0" applyFont="1" applyFill="1" applyBorder="1" applyAlignment="1">
      <alignment vertical="center" wrapText="1"/>
    </xf>
    <xf numFmtId="0" fontId="34" fillId="2" borderId="1" xfId="0" applyFont="1" applyFill="1" applyBorder="1" applyAlignment="1">
      <alignment horizontal="center" vertical="center" wrapText="1"/>
    </xf>
    <xf numFmtId="0" fontId="34" fillId="2" borderId="2" xfId="0" applyFont="1" applyFill="1" applyBorder="1" applyAlignment="1">
      <alignment vertical="center" wrapText="1"/>
    </xf>
    <xf numFmtId="0" fontId="34" fillId="2" borderId="3" xfId="0" applyFont="1" applyFill="1" applyBorder="1" applyAlignment="1">
      <alignment vertical="center" wrapText="1"/>
    </xf>
    <xf numFmtId="0" fontId="34" fillId="2" borderId="1" xfId="0" applyFont="1" applyFill="1" applyBorder="1" applyAlignment="1">
      <alignment vertical="center" wrapText="1"/>
    </xf>
    <xf numFmtId="4" fontId="34" fillId="2" borderId="4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 indent="1"/>
    </xf>
    <xf numFmtId="0" fontId="14" fillId="2" borderId="2" xfId="0" applyFont="1" applyFill="1" applyBorder="1" applyAlignment="1">
      <alignment horizontal="left" vertical="center" wrapText="1" indent="1"/>
    </xf>
    <xf numFmtId="0" fontId="14" fillId="2" borderId="1" xfId="0" applyFont="1" applyFill="1" applyBorder="1" applyAlignment="1">
      <alignment vertical="center" wrapText="1"/>
    </xf>
    <xf numFmtId="0" fontId="16" fillId="2" borderId="1" xfId="0" applyFont="1" applyFill="1" applyBorder="1" applyAlignment="1">
      <alignment horizontal="left" vertical="center" wrapText="1" indent="1"/>
    </xf>
    <xf numFmtId="0" fontId="16" fillId="5" borderId="2" xfId="0" applyFont="1" applyFill="1" applyBorder="1" applyAlignment="1">
      <alignment horizontal="left" vertical="center" wrapText="1" indent="1"/>
    </xf>
    <xf numFmtId="0" fontId="16" fillId="5" borderId="3" xfId="0" applyFont="1" applyFill="1" applyBorder="1" applyAlignment="1">
      <alignment horizontal="left" vertical="center" wrapText="1" indent="1"/>
    </xf>
    <xf numFmtId="0" fontId="16" fillId="5" borderId="1" xfId="0" applyFont="1" applyFill="1" applyBorder="1" applyAlignment="1">
      <alignment vertical="center" wrapText="1"/>
    </xf>
    <xf numFmtId="4" fontId="16" fillId="5" borderId="4" xfId="0" applyNumberFormat="1" applyFont="1" applyFill="1" applyBorder="1" applyAlignment="1">
      <alignment horizontal="right"/>
    </xf>
    <xf numFmtId="0" fontId="16" fillId="2" borderId="2" xfId="0" applyFont="1" applyFill="1" applyBorder="1" applyAlignment="1">
      <alignment horizontal="left" vertical="center" wrapText="1" indent="1"/>
    </xf>
    <xf numFmtId="0" fontId="16" fillId="4" borderId="3" xfId="0" applyFont="1" applyFill="1" applyBorder="1" applyAlignment="1">
      <alignment horizontal="left" vertical="center" wrapText="1" indent="1"/>
    </xf>
    <xf numFmtId="0" fontId="16" fillId="4" borderId="1" xfId="0" applyFont="1" applyFill="1" applyBorder="1" applyAlignment="1">
      <alignment vertical="center" wrapText="1"/>
    </xf>
    <xf numFmtId="4" fontId="16" fillId="4" borderId="4" xfId="0" applyNumberFormat="1" applyFont="1" applyFill="1" applyBorder="1" applyAlignment="1">
      <alignment horizontal="right"/>
    </xf>
    <xf numFmtId="0" fontId="16" fillId="2" borderId="13" xfId="0" applyFont="1" applyFill="1" applyBorder="1" applyAlignment="1">
      <alignment horizontal="left" vertical="center" wrapText="1" indent="1"/>
    </xf>
    <xf numFmtId="0" fontId="16" fillId="2" borderId="12" xfId="0" applyFont="1" applyFill="1" applyBorder="1" applyAlignment="1">
      <alignment horizontal="left" vertical="center" wrapText="1" indent="1"/>
    </xf>
    <xf numFmtId="0" fontId="16" fillId="4" borderId="8" xfId="0" applyFont="1" applyFill="1" applyBorder="1" applyAlignment="1">
      <alignment horizontal="left" vertical="center" wrapText="1" indent="1"/>
    </xf>
    <xf numFmtId="4" fontId="16" fillId="4" borderId="7" xfId="0" applyNumberFormat="1" applyFont="1" applyFill="1" applyBorder="1" applyAlignment="1">
      <alignment horizontal="right"/>
    </xf>
    <xf numFmtId="0" fontId="34" fillId="2" borderId="13" xfId="0" applyFont="1" applyFill="1" applyBorder="1" applyAlignment="1">
      <alignment horizontal="center" vertical="center" wrapText="1"/>
    </xf>
    <xf numFmtId="0" fontId="34" fillId="2" borderId="12" xfId="0" applyFont="1" applyFill="1" applyBorder="1" applyAlignment="1">
      <alignment horizontal="left" vertical="center" wrapText="1" indent="1"/>
    </xf>
    <xf numFmtId="0" fontId="34" fillId="2" borderId="8" xfId="0" applyFont="1" applyFill="1" applyBorder="1" applyAlignment="1">
      <alignment horizontal="left" vertical="center" wrapText="1" indent="1"/>
    </xf>
    <xf numFmtId="0" fontId="34" fillId="2" borderId="13" xfId="0" applyFont="1" applyFill="1" applyBorder="1" applyAlignment="1">
      <alignment vertical="center" wrapText="1"/>
    </xf>
    <xf numFmtId="4" fontId="34" fillId="2" borderId="7" xfId="0" applyNumberFormat="1" applyFont="1" applyFill="1" applyBorder="1" applyAlignment="1">
      <alignment horizontal="right"/>
    </xf>
    <xf numFmtId="0" fontId="16" fillId="5" borderId="2" xfId="0" applyFont="1" applyFill="1" applyBorder="1" applyAlignment="1">
      <alignment horizontal="left"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34" fillId="2" borderId="2" xfId="0" applyFont="1" applyFill="1" applyBorder="1" applyAlignment="1">
      <alignment horizontal="left" vertical="center" wrapText="1" indent="1"/>
    </xf>
    <xf numFmtId="0" fontId="34" fillId="2" borderId="3" xfId="0" applyFont="1" applyFill="1" applyBorder="1" applyAlignment="1">
      <alignment horizontal="left" vertical="center" wrapText="1" indent="1"/>
    </xf>
    <xf numFmtId="0" fontId="16" fillId="2" borderId="10" xfId="0" applyFont="1" applyFill="1" applyBorder="1" applyAlignment="1">
      <alignment horizontal="left" vertical="center" wrapText="1" indent="1"/>
    </xf>
    <xf numFmtId="0" fontId="16" fillId="2" borderId="11" xfId="0" applyFont="1" applyFill="1" applyBorder="1" applyAlignment="1">
      <alignment horizontal="left" vertical="center" wrapText="1" indent="1"/>
    </xf>
    <xf numFmtId="0" fontId="16" fillId="5" borderId="6" xfId="0" applyFont="1" applyFill="1" applyBorder="1" applyAlignment="1">
      <alignment horizontal="left" vertical="center" wrapText="1" indent="1"/>
    </xf>
    <xf numFmtId="0" fontId="16" fillId="5" borderId="10" xfId="0" applyFont="1" applyFill="1" applyBorder="1" applyAlignment="1">
      <alignment vertical="center" wrapText="1"/>
    </xf>
    <xf numFmtId="4" fontId="16" fillId="5" borderId="5" xfId="0" applyNumberFormat="1" applyFont="1" applyFill="1" applyBorder="1" applyAlignment="1">
      <alignment horizontal="right"/>
    </xf>
    <xf numFmtId="0" fontId="28" fillId="6" borderId="14" xfId="0" applyFont="1" applyFill="1" applyBorder="1" applyAlignment="1">
      <alignment vertical="center"/>
    </xf>
    <xf numFmtId="4" fontId="28" fillId="6" borderId="7" xfId="0" applyNumberFormat="1" applyFont="1" applyFill="1" applyBorder="1" applyAlignment="1">
      <alignment horizontal="right"/>
    </xf>
    <xf numFmtId="0" fontId="34" fillId="2" borderId="1" xfId="0" applyFont="1" applyFill="1" applyBorder="1" applyAlignment="1">
      <alignment horizontal="left" vertical="center" wrapText="1"/>
    </xf>
    <xf numFmtId="4" fontId="29" fillId="7" borderId="7" xfId="0" applyNumberFormat="1" applyFont="1" applyFill="1" applyBorder="1" applyAlignment="1">
      <alignment horizontal="right"/>
    </xf>
    <xf numFmtId="4" fontId="29" fillId="7" borderId="8" xfId="0" applyNumberFormat="1" applyFont="1" applyFill="1" applyBorder="1" applyAlignment="1">
      <alignment horizontal="right"/>
    </xf>
    <xf numFmtId="4" fontId="34" fillId="2" borderId="8" xfId="0" applyNumberFormat="1" applyFont="1" applyFill="1" applyBorder="1" applyAlignment="1">
      <alignment horizontal="right"/>
    </xf>
    <xf numFmtId="0" fontId="14" fillId="2" borderId="1" xfId="0" applyFont="1" applyFill="1" applyBorder="1" applyAlignment="1">
      <alignment horizontal="left" vertical="center" wrapText="1"/>
    </xf>
    <xf numFmtId="0" fontId="16" fillId="5" borderId="13" xfId="0" applyFont="1" applyFill="1" applyBorder="1" applyAlignment="1">
      <alignment horizontal="left" vertical="center" wrapText="1"/>
    </xf>
    <xf numFmtId="0" fontId="16" fillId="4" borderId="2" xfId="0" applyFont="1" applyFill="1" applyBorder="1" applyAlignment="1">
      <alignment horizontal="left" vertical="center" wrapText="1" indent="1"/>
    </xf>
    <xf numFmtId="0" fontId="16" fillId="4" borderId="13" xfId="0" applyFont="1" applyFill="1" applyBorder="1" applyAlignment="1">
      <alignment horizontal="left" vertical="center" wrapText="1"/>
    </xf>
    <xf numFmtId="0" fontId="14" fillId="2" borderId="13" xfId="0" applyFont="1" applyFill="1" applyBorder="1" applyAlignment="1">
      <alignment horizontal="left" vertical="center" wrapText="1"/>
    </xf>
    <xf numFmtId="0" fontId="16" fillId="5" borderId="1" xfId="0" applyFont="1" applyFill="1" applyBorder="1" applyAlignment="1">
      <alignment horizontal="left" vertical="center" wrapText="1"/>
    </xf>
    <xf numFmtId="0" fontId="16" fillId="4" borderId="1" xfId="0" applyFont="1" applyFill="1" applyBorder="1" applyAlignment="1">
      <alignment horizontal="left" vertical="center" wrapText="1"/>
    </xf>
    <xf numFmtId="0" fontId="16" fillId="2" borderId="15" xfId="0" applyFont="1" applyFill="1" applyBorder="1" applyAlignment="1">
      <alignment horizontal="left" vertical="center" wrapText="1" indent="1"/>
    </xf>
    <xf numFmtId="0" fontId="16" fillId="2" borderId="16" xfId="0" applyFont="1" applyFill="1" applyBorder="1" applyAlignment="1">
      <alignment horizontal="left" vertical="center" wrapText="1" indent="1"/>
    </xf>
    <xf numFmtId="0" fontId="16" fillId="4" borderId="16" xfId="0" applyFont="1" applyFill="1" applyBorder="1" applyAlignment="1">
      <alignment horizontal="left" vertical="center" wrapText="1" indent="1"/>
    </xf>
    <xf numFmtId="0" fontId="16" fillId="4" borderId="15" xfId="0" applyFont="1" applyFill="1" applyBorder="1" applyAlignment="1">
      <alignment vertical="center" wrapText="1"/>
    </xf>
    <xf numFmtId="4" fontId="16" fillId="4" borderId="17" xfId="0" applyNumberFormat="1" applyFont="1" applyFill="1" applyBorder="1" applyAlignment="1">
      <alignment horizontal="right"/>
    </xf>
    <xf numFmtId="0" fontId="28" fillId="6" borderId="13" xfId="0" applyFont="1" applyFill="1" applyBorder="1" applyAlignment="1">
      <alignment vertical="center"/>
    </xf>
    <xf numFmtId="0" fontId="16" fillId="4" borderId="13" xfId="0" applyFont="1" applyFill="1" applyBorder="1" applyAlignment="1">
      <alignment vertical="center" wrapText="1"/>
    </xf>
    <xf numFmtId="0" fontId="14" fillId="2" borderId="13" xfId="0" applyFont="1" applyFill="1" applyBorder="1" applyAlignment="1">
      <alignment horizontal="left" vertical="center" wrapText="1" indent="1"/>
    </xf>
    <xf numFmtId="0" fontId="14" fillId="2" borderId="12" xfId="0" applyFont="1" applyFill="1" applyBorder="1" applyAlignment="1">
      <alignment horizontal="left" vertical="center" wrapText="1" indent="1"/>
    </xf>
    <xf numFmtId="0" fontId="14" fillId="2" borderId="8" xfId="0" applyFont="1" applyFill="1" applyBorder="1" applyAlignment="1">
      <alignment horizontal="left" vertical="center" wrapText="1" indent="1"/>
    </xf>
    <xf numFmtId="0" fontId="14" fillId="2" borderId="13" xfId="0" applyFont="1" applyFill="1" applyBorder="1" applyAlignment="1">
      <alignment vertical="center" wrapText="1"/>
    </xf>
    <xf numFmtId="4" fontId="14" fillId="2" borderId="7" xfId="0" applyNumberFormat="1" applyFont="1" applyFill="1" applyBorder="1" applyAlignment="1">
      <alignment horizontal="right"/>
    </xf>
    <xf numFmtId="0" fontId="34" fillId="2" borderId="12" xfId="0" applyFont="1" applyFill="1" applyBorder="1" applyAlignment="1">
      <alignment vertical="center" wrapText="1"/>
    </xf>
    <xf numFmtId="0" fontId="34" fillId="2" borderId="8" xfId="0" applyFont="1" applyFill="1" applyBorder="1" applyAlignment="1">
      <alignment vertical="center" wrapText="1"/>
    </xf>
    <xf numFmtId="0" fontId="14" fillId="2" borderId="18" xfId="0" applyFont="1" applyFill="1" applyBorder="1" applyAlignment="1">
      <alignment horizontal="left" vertical="center" wrapText="1" indent="1"/>
    </xf>
    <xf numFmtId="0" fontId="16" fillId="5" borderId="19" xfId="0" applyFont="1" applyFill="1" applyBorder="1" applyAlignment="1">
      <alignment horizontal="left" vertical="center" wrapText="1" indent="1"/>
    </xf>
    <xf numFmtId="0" fontId="16" fillId="4" borderId="20" xfId="0" applyFont="1" applyFill="1" applyBorder="1" applyAlignment="1">
      <alignment horizontal="left" vertical="center" wrapText="1" indent="1"/>
    </xf>
    <xf numFmtId="0" fontId="16" fillId="2" borderId="21" xfId="0" applyFont="1" applyFill="1" applyBorder="1" applyAlignment="1">
      <alignment horizontal="left" vertical="center" wrapText="1" indent="1"/>
    </xf>
    <xf numFmtId="0" fontId="16" fillId="2" borderId="22" xfId="0" applyFont="1" applyFill="1" applyBorder="1" applyAlignment="1">
      <alignment horizontal="left" vertical="center" wrapText="1" indent="1"/>
    </xf>
    <xf numFmtId="0" fontId="16" fillId="2" borderId="22" xfId="0" applyFont="1" applyFill="1" applyBorder="1" applyAlignment="1">
      <alignment horizontal="left" vertical="center" wrapText="1"/>
    </xf>
    <xf numFmtId="4" fontId="16" fillId="2" borderId="21" xfId="0" applyNumberFormat="1" applyFont="1" applyFill="1" applyBorder="1" applyAlignment="1">
      <alignment horizontal="right"/>
    </xf>
    <xf numFmtId="0" fontId="10" fillId="0" borderId="1" xfId="0" applyFont="1" applyBorder="1"/>
    <xf numFmtId="0" fontId="10" fillId="0" borderId="2" xfId="0" applyFont="1" applyBorder="1" applyAlignment="1">
      <alignment horizontal="center"/>
    </xf>
    <xf numFmtId="0" fontId="10" fillId="0" borderId="3" xfId="0" applyFont="1" applyBorder="1"/>
    <xf numFmtId="4" fontId="10" fillId="0" borderId="4" xfId="0" applyNumberFormat="1" applyFont="1" applyBorder="1"/>
    <xf numFmtId="0" fontId="11" fillId="0" borderId="1" xfId="0" applyFont="1" applyBorder="1"/>
    <xf numFmtId="0" fontId="11" fillId="5" borderId="2" xfId="0" applyFont="1" applyFill="1" applyBorder="1"/>
    <xf numFmtId="0" fontId="11" fillId="5" borderId="3" xfId="0" applyFont="1" applyFill="1" applyBorder="1"/>
    <xf numFmtId="0" fontId="11" fillId="5" borderId="1" xfId="0" applyFont="1" applyFill="1" applyBorder="1"/>
    <xf numFmtId="4" fontId="11" fillId="5" borderId="4" xfId="0" applyNumberFormat="1" applyFont="1" applyFill="1" applyBorder="1"/>
    <xf numFmtId="0" fontId="11" fillId="0" borderId="2" xfId="0" applyFont="1" applyBorder="1"/>
    <xf numFmtId="0" fontId="11" fillId="4" borderId="3" xfId="0" applyFont="1" applyFill="1" applyBorder="1" applyAlignment="1">
      <alignment horizontal="center" vertical="center"/>
    </xf>
    <xf numFmtId="0" fontId="11" fillId="4" borderId="1" xfId="0" applyFont="1" applyFill="1" applyBorder="1"/>
    <xf numFmtId="4" fontId="11" fillId="4" borderId="4" xfId="0" applyNumberFormat="1" applyFont="1" applyFill="1" applyBorder="1"/>
    <xf numFmtId="4" fontId="16" fillId="4" borderId="5" xfId="0" applyNumberFormat="1" applyFont="1" applyFill="1" applyBorder="1" applyAlignment="1">
      <alignment horizontal="right"/>
    </xf>
    <xf numFmtId="4" fontId="16" fillId="4" borderId="6" xfId="0" applyNumberFormat="1" applyFont="1" applyFill="1" applyBorder="1" applyAlignment="1">
      <alignment horizontal="right"/>
    </xf>
    <xf numFmtId="4" fontId="16" fillId="5" borderId="6" xfId="0" applyNumberFormat="1" applyFont="1" applyFill="1" applyBorder="1" applyAlignment="1">
      <alignment horizontal="right"/>
    </xf>
    <xf numFmtId="4" fontId="16" fillId="4" borderId="23" xfId="0" applyNumberFormat="1" applyFont="1" applyFill="1" applyBorder="1" applyAlignment="1">
      <alignment horizontal="right"/>
    </xf>
    <xf numFmtId="4" fontId="16" fillId="2" borderId="22" xfId="0" applyNumberFormat="1" applyFont="1" applyFill="1" applyBorder="1" applyAlignment="1">
      <alignment horizontal="right"/>
    </xf>
    <xf numFmtId="0" fontId="11" fillId="4" borderId="3" xfId="0" applyFont="1" applyFill="1" applyBorder="1" applyAlignment="1">
      <alignment horizontal="center"/>
    </xf>
    <xf numFmtId="0" fontId="11" fillId="5" borderId="3" xfId="0" applyFont="1" applyFill="1" applyBorder="1" applyAlignment="1">
      <alignment horizontal="center"/>
    </xf>
    <xf numFmtId="0" fontId="11" fillId="0" borderId="18" xfId="0" applyFont="1" applyBorder="1"/>
    <xf numFmtId="0" fontId="11" fillId="0" borderId="19" xfId="0" applyFont="1" applyBorder="1"/>
    <xf numFmtId="0" fontId="11" fillId="4" borderId="24" xfId="0" applyFont="1" applyFill="1" applyBorder="1" applyAlignment="1">
      <alignment horizontal="center"/>
    </xf>
    <xf numFmtId="0" fontId="11" fillId="4" borderId="18" xfId="0" applyFont="1" applyFill="1" applyBorder="1"/>
    <xf numFmtId="4" fontId="11" fillId="4" borderId="25" xfId="0" applyNumberFormat="1" applyFont="1" applyFill="1" applyBorder="1"/>
    <xf numFmtId="0" fontId="11" fillId="0" borderId="10" xfId="0" applyFont="1" applyBorder="1"/>
    <xf numFmtId="0" fontId="11" fillId="0" borderId="11" xfId="0" applyFont="1" applyBorder="1"/>
    <xf numFmtId="0" fontId="11" fillId="4" borderId="6" xfId="0" applyFont="1" applyFill="1" applyBorder="1" applyAlignment="1">
      <alignment horizontal="center"/>
    </xf>
    <xf numFmtId="0" fontId="11" fillId="4" borderId="10" xfId="0" applyFont="1" applyFill="1" applyBorder="1"/>
    <xf numFmtId="4" fontId="11" fillId="4" borderId="5" xfId="0" applyNumberFormat="1" applyFont="1" applyFill="1" applyBorder="1"/>
    <xf numFmtId="0" fontId="11" fillId="0" borderId="13" xfId="0" applyFont="1" applyBorder="1"/>
    <xf numFmtId="0" fontId="11" fillId="5" borderId="12" xfId="0" applyFont="1" applyFill="1" applyBorder="1"/>
    <xf numFmtId="0" fontId="11" fillId="5" borderId="8" xfId="0" applyFont="1" applyFill="1" applyBorder="1"/>
    <xf numFmtId="0" fontId="11" fillId="5" borderId="13" xfId="0" applyFont="1" applyFill="1" applyBorder="1"/>
    <xf numFmtId="0" fontId="28" fillId="6" borderId="13" xfId="0" applyFont="1" applyFill="1" applyBorder="1" applyAlignment="1">
      <alignment vertical="center" wrapText="1"/>
    </xf>
    <xf numFmtId="4" fontId="11" fillId="4" borderId="3" xfId="0" applyNumberFormat="1" applyFont="1" applyFill="1" applyBorder="1"/>
    <xf numFmtId="4" fontId="11" fillId="4" borderId="24" xfId="0" applyNumberFormat="1" applyFont="1" applyFill="1" applyBorder="1"/>
    <xf numFmtId="0" fontId="14" fillId="2" borderId="1" xfId="0" applyFont="1" applyFill="1" applyBorder="1" applyAlignment="1" quotePrefix="1">
      <alignment horizontal="center" vertical="center" wrapText="1"/>
    </xf>
    <xf numFmtId="0" fontId="19" fillId="0" borderId="1" xfId="0" applyFont="1" applyBorder="1" applyAlignment="1" quotePrefix="1">
      <alignment horizontal="left" vertical="center"/>
    </xf>
    <xf numFmtId="0" fontId="19" fillId="0" borderId="1" xfId="0" applyFont="1" applyBorder="1" applyAlignment="1" quotePrefix="1">
      <alignment horizontal="left" vertical="center" wrapText="1"/>
    </xf>
    <xf numFmtId="0" fontId="17" fillId="4" borderId="1" xfId="0" applyFont="1" applyFill="1" applyBorder="1" applyAlignment="1" quotePrefix="1">
      <alignment horizontal="center" vertical="center" wrapText="1"/>
    </xf>
    <xf numFmtId="0" fontId="22" fillId="4" borderId="1" xfId="0" applyFont="1" applyFill="1" applyBorder="1" applyAlignment="1" quotePrefix="1">
      <alignment horizontal="left" vertical="center" wrapText="1"/>
    </xf>
    <xf numFmtId="0" fontId="28" fillId="6" borderId="5" xfId="0" applyFont="1" applyFill="1" applyBorder="1" applyAlignment="1" quotePrefix="1">
      <alignment horizontal="left" vertical="center"/>
    </xf>
    <xf numFmtId="0" fontId="19" fillId="2" borderId="7" xfId="0" applyFont="1" applyFill="1" applyBorder="1" applyAlignment="1" quotePrefix="1">
      <alignment horizontal="left" vertical="center"/>
    </xf>
    <xf numFmtId="0" fontId="22" fillId="5" borderId="4" xfId="0" applyFont="1" applyFill="1" applyBorder="1" applyAlignment="1" quotePrefix="1">
      <alignment horizontal="left" vertical="center"/>
    </xf>
    <xf numFmtId="0" fontId="23" fillId="4" borderId="4" xfId="0" applyFont="1" applyFill="1" applyBorder="1" applyAlignment="1" quotePrefix="1">
      <alignment horizontal="left" vertical="center"/>
    </xf>
    <xf numFmtId="0" fontId="19" fillId="2" borderId="7" xfId="0" applyFont="1" applyFill="1" applyBorder="1" applyAlignment="1" quotePrefix="1">
      <alignment horizontal="left" vertical="center" wrapText="1"/>
    </xf>
    <xf numFmtId="0" fontId="23" fillId="5" borderId="4" xfId="0" applyFont="1" applyFill="1" applyBorder="1" applyAlignment="1" quotePrefix="1">
      <alignment horizontal="left" vertical="center"/>
    </xf>
    <xf numFmtId="0" fontId="28" fillId="6" borderId="4" xfId="0" applyFont="1" applyFill="1" applyBorder="1" applyAlignment="1" quotePrefix="1">
      <alignment horizontal="left" vertical="center" wrapText="1"/>
    </xf>
    <xf numFmtId="0" fontId="28" fillId="6" borderId="5" xfId="0" applyFont="1" applyFill="1" applyBorder="1" applyAlignment="1" quotePrefix="1">
      <alignment horizontal="left" vertical="center" wrapText="1"/>
    </xf>
    <xf numFmtId="0" fontId="23" fillId="5" borderId="4" xfId="0" applyFont="1" applyFill="1" applyBorder="1" applyAlignment="1" quotePrefix="1">
      <alignment horizontal="left" vertical="center" wrapText="1"/>
    </xf>
    <xf numFmtId="0" fontId="23" fillId="4" borderId="4" xfId="0" applyFont="1" applyFill="1" applyBorder="1" applyAlignment="1" quotePrefix="1">
      <alignment horizontal="left" vertical="center" wrapText="1"/>
    </xf>
    <xf numFmtId="0" fontId="22" fillId="2" borderId="4" xfId="0" applyFont="1" applyFill="1" applyBorder="1" applyAlignment="1" quotePrefix="1">
      <alignment horizontal="left" vertical="center"/>
    </xf>
    <xf numFmtId="0" fontId="22" fillId="2" borderId="3" xfId="0" applyFont="1" applyFill="1" applyBorder="1" applyAlignment="1" quotePrefix="1">
      <alignment horizontal="left" vertical="center"/>
    </xf>
    <xf numFmtId="0" fontId="28" fillId="6" borderId="4" xfId="0" applyFont="1" applyFill="1" applyBorder="1" applyAlignment="1" quotePrefix="1">
      <alignment horizontal="left" vertical="center"/>
    </xf>
    <xf numFmtId="0" fontId="29" fillId="6" borderId="7" xfId="0" applyFont="1" applyFill="1" applyBorder="1" applyAlignment="1" quotePrefix="1">
      <alignment horizontal="left" vertical="center"/>
    </xf>
    <xf numFmtId="0" fontId="28" fillId="6" borderId="7" xfId="0" applyFont="1" applyFill="1" applyBorder="1" applyAlignment="1" quotePrefix="1">
      <alignment horizontal="left" vertical="center"/>
    </xf>
    <xf numFmtId="0" fontId="19" fillId="2" borderId="4" xfId="0" applyFont="1" applyFill="1" applyBorder="1" applyAlignment="1" quotePrefix="1">
      <alignment horizontal="left" vertical="center"/>
    </xf>
    <xf numFmtId="0" fontId="27" fillId="2" borderId="4" xfId="0" applyFont="1" applyFill="1" applyBorder="1" applyAlignment="1" quotePrefix="1">
      <alignment horizontal="left" vertical="center"/>
    </xf>
    <xf numFmtId="0" fontId="31" fillId="2" borderId="4" xfId="0" applyFont="1" applyFill="1" applyBorder="1" applyAlignment="1" quotePrefix="1">
      <alignment horizontal="left" vertical="center"/>
    </xf>
    <xf numFmtId="0" fontId="31" fillId="2" borderId="13" xfId="0" applyFont="1" applyFill="1" applyBorder="1" applyAlignment="1" quotePrefix="1">
      <alignment vertical="center"/>
    </xf>
    <xf numFmtId="0" fontId="19" fillId="2" borderId="13" xfId="0" applyFont="1" applyFill="1" applyBorder="1" applyAlignment="1" quotePrefix="1">
      <alignment vertical="center"/>
    </xf>
    <xf numFmtId="0" fontId="31" fillId="2" borderId="4" xfId="0" applyFont="1" applyFill="1" applyBorder="1" applyAlignment="1" quotePrefix="1">
      <alignment horizontal="left" vertical="center" wrapText="1"/>
    </xf>
    <xf numFmtId="0" fontId="28" fillId="4" borderId="4" xfId="0" applyFont="1" applyFill="1" applyBorder="1" applyAlignment="1" quotePrefix="1">
      <alignment horizontal="left" vertical="center"/>
    </xf>
    <xf numFmtId="0" fontId="28" fillId="6" borderId="14" xfId="0" applyFont="1" applyFill="1" applyBorder="1" applyAlignment="1" quotePrefix="1">
      <alignment vertical="center"/>
    </xf>
    <xf numFmtId="0" fontId="28" fillId="6" borderId="13" xfId="0" applyFont="1" applyFill="1" applyBorder="1" applyAlignment="1" quotePrefix="1">
      <alignment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colors>
    <mruColors>
      <color rgb="00C6E0B4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50"/>
  <sheetViews>
    <sheetView tabSelected="1" zoomScale="110" zoomScaleNormal="110" zoomScaleSheetLayoutView="70" topLeftCell="A2" workbookViewId="0">
      <selection activeCell="A2" sqref="A2"/>
    </sheetView>
  </sheetViews>
  <sheetFormatPr defaultColWidth="9" defaultRowHeight="15"/>
  <cols>
    <col min="1" max="1" width="8.42857142857143" customWidth="1"/>
    <col min="2" max="2" width="10.2857142857143" customWidth="1"/>
    <col min="3" max="3" width="8.42857142857143" customWidth="1"/>
    <col min="4" max="4" width="56.4285714285714" customWidth="1"/>
    <col min="5" max="6" width="15.8571428571429" customWidth="1"/>
    <col min="7" max="8" width="14.7142857142857" customWidth="1"/>
    <col min="9" max="10" width="7" customWidth="1"/>
    <col min="11" max="11" width="14.8571428571429" customWidth="1"/>
  </cols>
  <sheetData>
    <row r="1" spans="1:1">
      <c r="A1" t="s">
        <v>0</v>
      </c>
    </row>
    <row r="2" spans="1:1">
      <c r="A2" t="s">
        <v>1</v>
      </c>
    </row>
    <row r="3" spans="1:1">
      <c r="A3" t="s">
        <v>2</v>
      </c>
    </row>
    <row r="4" spans="1:2">
      <c r="A4" t="s">
        <v>3</v>
      </c>
      <c r="B4" t="s">
        <v>4</v>
      </c>
    </row>
    <row r="5" spans="1:2">
      <c r="A5" t="s">
        <v>5</v>
      </c>
      <c r="B5" t="s">
        <v>6</v>
      </c>
    </row>
    <row r="6" spans="1:2">
      <c r="A6" t="s">
        <v>7</v>
      </c>
      <c r="B6" t="s">
        <v>8</v>
      </c>
    </row>
    <row r="7" ht="45" customHeight="1" spans="1:10">
      <c r="A7" s="13" t="s">
        <v>9</v>
      </c>
      <c r="B7" s="13"/>
      <c r="C7" s="13"/>
      <c r="D7" s="13"/>
      <c r="E7" s="13"/>
      <c r="F7" s="13"/>
      <c r="G7" s="13"/>
      <c r="H7" s="13"/>
      <c r="I7" s="13"/>
      <c r="J7" s="13"/>
    </row>
    <row r="8" ht="15.75" spans="1:10">
      <c r="A8" s="14" t="s">
        <v>10</v>
      </c>
      <c r="B8" s="14"/>
      <c r="C8" s="14"/>
      <c r="D8" s="14"/>
      <c r="E8" s="14"/>
      <c r="F8" s="14"/>
      <c r="G8" s="14"/>
      <c r="H8" s="14"/>
      <c r="I8" s="14"/>
      <c r="J8" s="14"/>
    </row>
    <row r="9" ht="9" customHeight="1" spans="1:10">
      <c r="A9" s="15"/>
      <c r="B9" s="15"/>
      <c r="C9" s="15"/>
      <c r="D9" s="15"/>
      <c r="E9" s="15"/>
      <c r="F9" s="15"/>
      <c r="G9" s="15"/>
      <c r="H9" s="15"/>
      <c r="I9" s="15"/>
      <c r="J9" s="15"/>
    </row>
    <row r="10" ht="15.75" spans="1:10">
      <c r="A10" s="14" t="s">
        <v>11</v>
      </c>
      <c r="B10" s="14"/>
      <c r="C10" s="14"/>
      <c r="D10" s="14"/>
      <c r="E10" s="14"/>
      <c r="F10" s="14"/>
      <c r="G10" s="14"/>
      <c r="H10" s="14"/>
      <c r="I10" s="14"/>
      <c r="J10" s="14"/>
    </row>
    <row r="11" ht="18" customHeight="1" spans="1:10">
      <c r="A11" s="14" t="s">
        <v>12</v>
      </c>
      <c r="B11" s="16"/>
      <c r="C11" s="16"/>
      <c r="D11" s="16"/>
      <c r="E11" s="16"/>
      <c r="F11" s="16"/>
      <c r="G11" s="16"/>
      <c r="H11" s="16"/>
      <c r="I11" s="16"/>
      <c r="J11" s="16"/>
    </row>
    <row r="12" ht="33.75" customHeight="1" spans="1:10">
      <c r="A12" s="304" t="s">
        <v>13</v>
      </c>
      <c r="B12" s="18"/>
      <c r="C12" s="18"/>
      <c r="D12" s="19"/>
      <c r="E12" s="20" t="s">
        <v>14</v>
      </c>
      <c r="F12" s="20" t="s">
        <v>15</v>
      </c>
      <c r="G12" s="20" t="s">
        <v>16</v>
      </c>
      <c r="H12" s="20" t="s">
        <v>17</v>
      </c>
      <c r="I12" s="20" t="s">
        <v>18</v>
      </c>
      <c r="J12" s="20" t="s">
        <v>19</v>
      </c>
    </row>
    <row r="13" spans="1:10">
      <c r="A13" s="21">
        <v>1</v>
      </c>
      <c r="B13" s="22"/>
      <c r="C13" s="22"/>
      <c r="D13" s="23"/>
      <c r="E13" s="24">
        <v>2</v>
      </c>
      <c r="F13" s="24">
        <v>3</v>
      </c>
      <c r="G13" s="24">
        <v>4</v>
      </c>
      <c r="H13" s="24">
        <v>5</v>
      </c>
      <c r="I13" s="24">
        <v>6</v>
      </c>
      <c r="J13" s="24">
        <v>7</v>
      </c>
    </row>
    <row r="14" s="1" customFormat="1" ht="15.75" spans="1:10">
      <c r="A14" s="25" t="s">
        <v>20</v>
      </c>
      <c r="B14" s="26"/>
      <c r="C14" s="26"/>
      <c r="D14" s="26"/>
      <c r="E14" s="27">
        <f>SUM(E15+E16)</f>
        <v>414775.55</v>
      </c>
      <c r="F14" s="27">
        <f>SUM(F15+F16)</f>
        <v>492000</v>
      </c>
      <c r="G14" s="27">
        <f>SUM(G15+G16)</f>
        <v>506716.29</v>
      </c>
      <c r="H14" s="27">
        <f>SUM(H15+H16)</f>
        <v>455781.08</v>
      </c>
      <c r="I14" s="96">
        <f t="shared" ref="I14:I20" si="0">IF(H14&gt;0,H14/E14*100,0)</f>
        <v>109.886197486809</v>
      </c>
      <c r="J14" s="96">
        <f t="shared" ref="J14:J20" si="1">IF(H14&gt;0,H14/G14*100,0)</f>
        <v>89.9479825288427</v>
      </c>
    </row>
    <row r="15" spans="1:10">
      <c r="A15" s="28" t="s">
        <v>21</v>
      </c>
      <c r="B15" s="29"/>
      <c r="C15" s="29"/>
      <c r="D15" s="29"/>
      <c r="E15" s="30">
        <f t="shared" ref="E15:G15" si="2">SUM(E48)</f>
        <v>414775.55</v>
      </c>
      <c r="F15" s="30">
        <f t="shared" ref="F15" si="3">SUM(F48)</f>
        <v>492000</v>
      </c>
      <c r="G15" s="30">
        <f t="shared" si="2"/>
        <v>506716.29</v>
      </c>
      <c r="H15" s="30">
        <f t="shared" ref="H15" si="4">SUM(H48)</f>
        <v>455781.08</v>
      </c>
      <c r="I15" s="97">
        <f t="shared" si="0"/>
        <v>109.886197486809</v>
      </c>
      <c r="J15" s="97">
        <f t="shared" si="1"/>
        <v>89.9479825288427</v>
      </c>
    </row>
    <row r="16" spans="1:10">
      <c r="A16" s="305" t="s">
        <v>22</v>
      </c>
      <c r="B16" s="32"/>
      <c r="C16" s="32"/>
      <c r="D16" s="32"/>
      <c r="E16" s="30">
        <v>0</v>
      </c>
      <c r="F16" s="30">
        <v>0</v>
      </c>
      <c r="G16" s="30">
        <v>0</v>
      </c>
      <c r="H16" s="30">
        <v>0</v>
      </c>
      <c r="I16" s="97">
        <f t="shared" si="0"/>
        <v>0</v>
      </c>
      <c r="J16" s="97">
        <f t="shared" si="1"/>
        <v>0</v>
      </c>
    </row>
    <row r="17" s="1" customFormat="1" ht="15.75" spans="1:10">
      <c r="A17" s="33" t="s">
        <v>23</v>
      </c>
      <c r="B17" s="34"/>
      <c r="C17" s="34"/>
      <c r="D17" s="35"/>
      <c r="E17" s="27">
        <f>SUM(E18+E19)</f>
        <v>414388.17</v>
      </c>
      <c r="F17" s="27">
        <f>SUM(F18+F19)</f>
        <v>467000</v>
      </c>
      <c r="G17" s="27">
        <f>SUM(G18+G19)</f>
        <v>483000</v>
      </c>
      <c r="H17" s="27">
        <f>SUM(H18+H19)</f>
        <v>463691.7</v>
      </c>
      <c r="I17" s="96">
        <f t="shared" si="0"/>
        <v>111.897909633859</v>
      </c>
      <c r="J17" s="96">
        <f t="shared" si="1"/>
        <v>96.0024223602484</v>
      </c>
    </row>
    <row r="18" spans="1:10">
      <c r="A18" s="306" t="s">
        <v>24</v>
      </c>
      <c r="B18" s="29"/>
      <c r="C18" s="29"/>
      <c r="D18" s="29"/>
      <c r="E18" s="30">
        <f t="shared" ref="E18:G18" si="5">SUM(E90)</f>
        <v>409630.17</v>
      </c>
      <c r="F18" s="30">
        <f t="shared" ref="F18" si="6">SUM(F90)</f>
        <v>464000</v>
      </c>
      <c r="G18" s="30">
        <f t="shared" si="5"/>
        <v>480500</v>
      </c>
      <c r="H18" s="30">
        <f t="shared" ref="H18" si="7">SUM(H90)</f>
        <v>462968.75</v>
      </c>
      <c r="I18" s="97">
        <f t="shared" si="0"/>
        <v>113.021155155637</v>
      </c>
      <c r="J18" s="97">
        <f t="shared" si="1"/>
        <v>96.3514568158168</v>
      </c>
    </row>
    <row r="19" spans="1:10">
      <c r="A19" s="305" t="s">
        <v>25</v>
      </c>
      <c r="B19" s="32"/>
      <c r="C19" s="32"/>
      <c r="D19" s="32"/>
      <c r="E19" s="30">
        <f t="shared" ref="E19:G19" si="8">SUM(E139)</f>
        <v>4758</v>
      </c>
      <c r="F19" s="30">
        <f t="shared" ref="F19" si="9">SUM(F139)</f>
        <v>3000</v>
      </c>
      <c r="G19" s="30">
        <f t="shared" si="8"/>
        <v>2500</v>
      </c>
      <c r="H19" s="30">
        <f t="shared" ref="H19" si="10">SUM(H139)</f>
        <v>722.95</v>
      </c>
      <c r="I19" s="97">
        <f t="shared" si="0"/>
        <v>15.1944094157209</v>
      </c>
      <c r="J19" s="97">
        <f t="shared" si="1"/>
        <v>28.918</v>
      </c>
    </row>
    <row r="20" s="1" customFormat="1" ht="15.75" spans="1:10">
      <c r="A20" s="307" t="s">
        <v>26</v>
      </c>
      <c r="B20" s="26"/>
      <c r="C20" s="26"/>
      <c r="D20" s="26"/>
      <c r="E20" s="27">
        <f>SUM(E14-E17)</f>
        <v>387.380000000063</v>
      </c>
      <c r="F20" s="27">
        <f>SUM(F14-F17)</f>
        <v>25000</v>
      </c>
      <c r="G20" s="27">
        <f>SUM(G14-G17)</f>
        <v>23716.29</v>
      </c>
      <c r="H20" s="27">
        <f>SUM(H14-H17)</f>
        <v>-7910.62</v>
      </c>
      <c r="I20" s="96">
        <f t="shared" si="0"/>
        <v>0</v>
      </c>
      <c r="J20" s="96">
        <f t="shared" si="1"/>
        <v>0</v>
      </c>
    </row>
    <row r="21" s="2" customFormat="1" ht="10.5" customHeight="1" spans="1:10">
      <c r="A21" s="36"/>
      <c r="B21" s="37"/>
      <c r="C21" s="37"/>
      <c r="D21" s="37"/>
      <c r="E21" s="37"/>
      <c r="F21" s="37"/>
      <c r="G21" s="37"/>
      <c r="H21" s="37"/>
      <c r="I21" s="37"/>
      <c r="J21" s="98"/>
    </row>
    <row r="22" ht="18" customHeight="1" spans="1:10">
      <c r="A22" s="14" t="s">
        <v>27</v>
      </c>
      <c r="B22" s="16"/>
      <c r="C22" s="16"/>
      <c r="D22" s="16"/>
      <c r="E22" s="16"/>
      <c r="F22" s="16"/>
      <c r="G22" s="16"/>
      <c r="H22" s="16"/>
      <c r="I22" s="16"/>
      <c r="J22" s="16"/>
    </row>
    <row r="23" ht="24" spans="1:10">
      <c r="A23" s="304" t="s">
        <v>13</v>
      </c>
      <c r="B23" s="18"/>
      <c r="C23" s="18"/>
      <c r="D23" s="19"/>
      <c r="E23" s="20" t="s">
        <v>14</v>
      </c>
      <c r="F23" s="20" t="s">
        <v>15</v>
      </c>
      <c r="G23" s="20" t="s">
        <v>16</v>
      </c>
      <c r="H23" s="20" t="s">
        <v>17</v>
      </c>
      <c r="I23" s="20" t="s">
        <v>18</v>
      </c>
      <c r="J23" s="20" t="s">
        <v>19</v>
      </c>
    </row>
    <row r="24" spans="1:10">
      <c r="A24" s="38">
        <v>1</v>
      </c>
      <c r="B24" s="39"/>
      <c r="C24" s="39"/>
      <c r="D24" s="40"/>
      <c r="E24" s="24">
        <v>2</v>
      </c>
      <c r="F24" s="24">
        <v>3</v>
      </c>
      <c r="G24" s="24">
        <v>4</v>
      </c>
      <c r="H24" s="24">
        <v>5</v>
      </c>
      <c r="I24" s="24">
        <v>6</v>
      </c>
      <c r="J24" s="24">
        <v>7</v>
      </c>
    </row>
    <row r="25" s="3" customFormat="1" ht="15.75" customHeight="1" spans="1:10">
      <c r="A25" s="41" t="s">
        <v>28</v>
      </c>
      <c r="B25" s="42"/>
      <c r="C25" s="42"/>
      <c r="D25" s="42"/>
      <c r="E25" s="43">
        <v>0</v>
      </c>
      <c r="F25" s="43">
        <v>0</v>
      </c>
      <c r="G25" s="43">
        <v>0</v>
      </c>
      <c r="H25" s="43">
        <v>0</v>
      </c>
      <c r="I25" s="97">
        <f>IF(H25&gt;0,H25/E25*100,0)</f>
        <v>0</v>
      </c>
      <c r="J25" s="97">
        <f>IF(H25&gt;0,H25/G25*100,0)</f>
        <v>0</v>
      </c>
    </row>
    <row r="26" s="3" customFormat="1" ht="12.75" spans="1:10">
      <c r="A26" s="41" t="s">
        <v>29</v>
      </c>
      <c r="B26" s="44"/>
      <c r="C26" s="44"/>
      <c r="D26" s="44"/>
      <c r="E26" s="43">
        <v>0</v>
      </c>
      <c r="F26" s="43">
        <v>0</v>
      </c>
      <c r="G26" s="43">
        <v>0</v>
      </c>
      <c r="H26" s="43">
        <v>0</v>
      </c>
      <c r="I26" s="97">
        <f>IF(H26&gt;0,H26/E26*100,0)</f>
        <v>0</v>
      </c>
      <c r="J26" s="97">
        <f>IF(H26&gt;0,H26/G26*100,0)</f>
        <v>0</v>
      </c>
    </row>
    <row r="27" s="3" customFormat="1" ht="14.25" customHeight="1" spans="1:10">
      <c r="A27" s="308" t="s">
        <v>30</v>
      </c>
      <c r="B27" s="46"/>
      <c r="C27" s="46"/>
      <c r="D27" s="46"/>
      <c r="E27" s="47">
        <f>SUM(E25-E26)</f>
        <v>0</v>
      </c>
      <c r="F27" s="47">
        <f>SUM(F25-F26)</f>
        <v>0</v>
      </c>
      <c r="G27" s="47">
        <f>SUM(G25-G26)</f>
        <v>0</v>
      </c>
      <c r="H27" s="47">
        <f>SUM(H25-H26)</f>
        <v>0</v>
      </c>
      <c r="I27" s="96">
        <f>IF(H27&gt;0,H27/E27*100,0)</f>
        <v>0</v>
      </c>
      <c r="J27" s="96">
        <f>IF(H27&gt;0,H27/G27*100,0)</f>
        <v>0</v>
      </c>
    </row>
    <row r="28" s="3" customFormat="1" customHeight="1" spans="1:10">
      <c r="A28" s="308" t="s">
        <v>31</v>
      </c>
      <c r="B28" s="48"/>
      <c r="C28" s="48"/>
      <c r="D28" s="48"/>
      <c r="E28" s="49">
        <f>SUM(E20+E27)</f>
        <v>387.380000000063</v>
      </c>
      <c r="F28" s="49">
        <f>SUM(F20+F27)</f>
        <v>25000</v>
      </c>
      <c r="G28" s="49">
        <f>SUM(G20+G27)</f>
        <v>23716.29</v>
      </c>
      <c r="H28" s="49">
        <f>SUM(H20+H27)</f>
        <v>-7910.62</v>
      </c>
      <c r="I28" s="96">
        <f>IF(H28&gt;0,H28/E28*100,0)</f>
        <v>0</v>
      </c>
      <c r="J28" s="96">
        <f>IF(H28&gt;0,H28/G28*100,0)</f>
        <v>0</v>
      </c>
    </row>
    <row r="29" ht="11.25" customHeight="1" spans="1:10">
      <c r="A29" s="15"/>
      <c r="B29" s="50"/>
      <c r="C29" s="50"/>
      <c r="D29" s="50"/>
      <c r="E29" s="50"/>
      <c r="F29" s="50"/>
      <c r="G29" s="50"/>
      <c r="H29" s="50"/>
      <c r="I29" s="50"/>
      <c r="J29" s="99"/>
    </row>
    <row r="30" ht="18" customHeight="1" spans="1:10">
      <c r="A30" s="14" t="s">
        <v>32</v>
      </c>
      <c r="B30" s="16"/>
      <c r="C30" s="16"/>
      <c r="D30" s="16"/>
      <c r="E30" s="16"/>
      <c r="F30" s="16"/>
      <c r="G30" s="16"/>
      <c r="H30" s="16"/>
      <c r="I30" s="16"/>
      <c r="J30" s="16"/>
    </row>
    <row r="31" ht="24" spans="1:11">
      <c r="A31" s="304" t="s">
        <v>13</v>
      </c>
      <c r="B31" s="18"/>
      <c r="C31" s="18"/>
      <c r="D31" s="19"/>
      <c r="E31" s="20" t="s">
        <v>14</v>
      </c>
      <c r="F31" s="20" t="s">
        <v>15</v>
      </c>
      <c r="G31" s="20" t="s">
        <v>16</v>
      </c>
      <c r="H31" s="20" t="s">
        <v>17</v>
      </c>
      <c r="I31" s="20" t="s">
        <v>18</v>
      </c>
      <c r="J31" s="20" t="s">
        <v>19</v>
      </c>
      <c r="K31" s="100"/>
    </row>
    <row r="32" spans="1:11">
      <c r="A32" s="38">
        <v>1</v>
      </c>
      <c r="B32" s="39"/>
      <c r="C32" s="39"/>
      <c r="D32" s="40"/>
      <c r="E32" s="24">
        <v>2</v>
      </c>
      <c r="F32" s="24">
        <v>3</v>
      </c>
      <c r="G32" s="24">
        <v>4</v>
      </c>
      <c r="H32" s="24">
        <v>5</v>
      </c>
      <c r="I32" s="24">
        <v>6</v>
      </c>
      <c r="J32" s="24">
        <v>7</v>
      </c>
      <c r="K32" s="100"/>
    </row>
    <row r="33" ht="18.75" customHeight="1" spans="1:11">
      <c r="A33" s="51" t="s">
        <v>33</v>
      </c>
      <c r="B33" s="52"/>
      <c r="C33" s="52"/>
      <c r="D33" s="52"/>
      <c r="E33" s="53">
        <v>-24103.67</v>
      </c>
      <c r="F33" s="53">
        <v>-25000</v>
      </c>
      <c r="G33" s="53">
        <v>-23716.29</v>
      </c>
      <c r="H33" s="53">
        <v>-23716.29</v>
      </c>
      <c r="I33" s="101">
        <f>IF(H33&gt;0,H33/E33*100,0)</f>
        <v>0</v>
      </c>
      <c r="J33" s="102">
        <f>IF(H33&gt;0,H33/G33*100,0)</f>
        <v>0</v>
      </c>
      <c r="K33" s="100"/>
    </row>
    <row r="34" ht="18.75" customHeight="1" spans="1:11">
      <c r="A34" s="54" t="s">
        <v>34</v>
      </c>
      <c r="B34" s="55"/>
      <c r="C34" s="55"/>
      <c r="D34" s="55"/>
      <c r="E34" s="56">
        <f>SUM(E28+E33)</f>
        <v>-23716.2899999999</v>
      </c>
      <c r="F34" s="56">
        <f>SUM(F28+F33)</f>
        <v>0</v>
      </c>
      <c r="G34" s="56">
        <f>SUM(G28+G33)</f>
        <v>3.63797880709171e-11</v>
      </c>
      <c r="H34" s="56">
        <f>SUM(H28+H33)</f>
        <v>-31626.91</v>
      </c>
      <c r="I34" s="47">
        <f>IF(H34&gt;0,H34/E34*100,0)</f>
        <v>0</v>
      </c>
      <c r="J34" s="96">
        <f>IF(H34&gt;0,H34/G34*100,0)</f>
        <v>0</v>
      </c>
      <c r="K34" s="100"/>
    </row>
    <row r="35" ht="30" customHeight="1" spans="1:11">
      <c r="A35" s="45" t="s">
        <v>35</v>
      </c>
      <c r="B35" s="48"/>
      <c r="C35" s="48"/>
      <c r="D35" s="48"/>
      <c r="E35" s="49">
        <f>SUM(E20+E27+E33-E34)</f>
        <v>0</v>
      </c>
      <c r="F35" s="49">
        <f>SUM(F20+F27+F33-F34)</f>
        <v>0</v>
      </c>
      <c r="G35" s="49">
        <f>SUM(G20+G27+G33-G34)</f>
        <v>0</v>
      </c>
      <c r="H35" s="49">
        <f>SUM(H20+H27+H33-H34)</f>
        <v>0</v>
      </c>
      <c r="I35" s="96">
        <f>IF(H35&gt;0,H35/E35*100,0)</f>
        <v>0</v>
      </c>
      <c r="J35" s="96">
        <f>IF(H35&gt;0,H35/G35*100,0)</f>
        <v>0</v>
      </c>
      <c r="K35" s="100"/>
    </row>
    <row r="36" spans="1:10">
      <c r="A36" s="57"/>
      <c r="B36" s="58"/>
      <c r="C36" s="58"/>
      <c r="D36" s="58"/>
      <c r="E36" s="58"/>
      <c r="F36" s="58"/>
      <c r="G36" s="58"/>
      <c r="H36" s="58"/>
      <c r="I36" s="58"/>
      <c r="J36" s="103"/>
    </row>
    <row r="37" ht="15.75" spans="1:11">
      <c r="A37" s="59" t="s">
        <v>36</v>
      </c>
      <c r="B37" s="59"/>
      <c r="C37" s="59"/>
      <c r="D37" s="59"/>
      <c r="E37" s="59"/>
      <c r="F37" s="59"/>
      <c r="G37" s="59"/>
      <c r="H37" s="59"/>
      <c r="I37" s="59"/>
      <c r="J37" s="59"/>
      <c r="K37" s="59"/>
    </row>
    <row r="38" ht="24" spans="1:11">
      <c r="A38" s="304" t="s">
        <v>13</v>
      </c>
      <c r="B38" s="18"/>
      <c r="C38" s="18"/>
      <c r="D38" s="19"/>
      <c r="E38" s="20" t="s">
        <v>14</v>
      </c>
      <c r="F38" s="20" t="s">
        <v>15</v>
      </c>
      <c r="G38" s="20" t="s">
        <v>16</v>
      </c>
      <c r="H38" s="20" t="s">
        <v>17</v>
      </c>
      <c r="I38" s="20" t="s">
        <v>18</v>
      </c>
      <c r="J38" s="20" t="s">
        <v>19</v>
      </c>
      <c r="K38" s="100"/>
    </row>
    <row r="39" customHeight="1" spans="1:11">
      <c r="A39" s="60" t="s">
        <v>37</v>
      </c>
      <c r="B39" s="61"/>
      <c r="C39" s="61"/>
      <c r="D39" s="62"/>
      <c r="E39" s="24">
        <v>2</v>
      </c>
      <c r="F39" s="24">
        <v>3</v>
      </c>
      <c r="G39" s="24">
        <v>4</v>
      </c>
      <c r="H39" s="24">
        <v>5</v>
      </c>
      <c r="I39" s="24">
        <v>6</v>
      </c>
      <c r="J39" s="24">
        <v>7</v>
      </c>
      <c r="K39" s="100"/>
    </row>
    <row r="40" customHeight="1" spans="1:11">
      <c r="A40" s="60" t="s">
        <v>38</v>
      </c>
      <c r="B40" s="61"/>
      <c r="C40" s="61"/>
      <c r="D40" s="62"/>
      <c r="E40" s="63">
        <v>0</v>
      </c>
      <c r="F40" s="63">
        <v>0</v>
      </c>
      <c r="G40" s="63">
        <v>0</v>
      </c>
      <c r="H40" s="63">
        <v>0</v>
      </c>
      <c r="I40" s="63">
        <v>0</v>
      </c>
      <c r="J40" s="63">
        <v>0</v>
      </c>
      <c r="K40" s="100"/>
    </row>
    <row r="41" customHeight="1" spans="1:11">
      <c r="A41" s="60" t="s">
        <v>39</v>
      </c>
      <c r="B41" s="61"/>
      <c r="C41" s="61"/>
      <c r="D41" s="62"/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100"/>
    </row>
    <row r="42" customHeight="1" spans="1:11">
      <c r="A42" s="308" t="s">
        <v>40</v>
      </c>
      <c r="B42" s="48"/>
      <c r="C42" s="48"/>
      <c r="D42" s="64"/>
      <c r="E42" s="65">
        <f>E39-E40+E41</f>
        <v>2</v>
      </c>
      <c r="F42" s="65">
        <f>F39-F40+F41</f>
        <v>3</v>
      </c>
      <c r="G42" s="65">
        <f>G39-G40+G41</f>
        <v>4</v>
      </c>
      <c r="H42" s="65">
        <f>H39-H40+H41</f>
        <v>5</v>
      </c>
      <c r="I42" s="65">
        <v>0</v>
      </c>
      <c r="J42" s="65">
        <v>0</v>
      </c>
      <c r="K42" s="100"/>
    </row>
    <row r="43" spans="1:10">
      <c r="A43" s="57"/>
      <c r="B43" s="58"/>
      <c r="C43" s="58"/>
      <c r="D43" s="58"/>
      <c r="E43" s="58"/>
      <c r="F43" s="58"/>
      <c r="G43" s="58"/>
      <c r="H43" s="58"/>
      <c r="I43" s="58"/>
      <c r="J43" s="103"/>
    </row>
    <row r="44" ht="15.75" spans="1:10">
      <c r="A44" s="14" t="s">
        <v>41</v>
      </c>
      <c r="B44" s="16"/>
      <c r="C44" s="16"/>
      <c r="D44" s="16"/>
      <c r="E44" s="16"/>
      <c r="F44" s="16"/>
      <c r="G44" s="16"/>
      <c r="H44" s="16"/>
      <c r="I44" s="16"/>
      <c r="J44" s="16"/>
    </row>
    <row r="45" ht="15.75" spans="1:10">
      <c r="A45" s="14" t="s">
        <v>42</v>
      </c>
      <c r="B45" s="66"/>
      <c r="C45" s="66"/>
      <c r="D45" s="66"/>
      <c r="E45" s="66"/>
      <c r="F45" s="66"/>
      <c r="G45" s="66"/>
      <c r="H45" s="66"/>
      <c r="I45" s="66"/>
      <c r="J45" s="66"/>
    </row>
    <row r="46" ht="27" customHeight="1" spans="1:10">
      <c r="A46" s="304" t="s">
        <v>13</v>
      </c>
      <c r="B46" s="18"/>
      <c r="C46" s="18"/>
      <c r="D46" s="19"/>
      <c r="E46" s="20" t="s">
        <v>14</v>
      </c>
      <c r="F46" s="20" t="s">
        <v>15</v>
      </c>
      <c r="G46" s="20" t="s">
        <v>16</v>
      </c>
      <c r="H46" s="20" t="s">
        <v>17</v>
      </c>
      <c r="I46" s="20" t="s">
        <v>18</v>
      </c>
      <c r="J46" s="20" t="s">
        <v>19</v>
      </c>
    </row>
    <row r="47" spans="1:10">
      <c r="A47" s="38">
        <v>1</v>
      </c>
      <c r="B47" s="39"/>
      <c r="C47" s="39"/>
      <c r="D47" s="40"/>
      <c r="E47" s="24">
        <v>2</v>
      </c>
      <c r="F47" s="24">
        <v>3</v>
      </c>
      <c r="G47" s="24">
        <v>4</v>
      </c>
      <c r="H47" s="24">
        <v>5</v>
      </c>
      <c r="I47" s="24">
        <v>6</v>
      </c>
      <c r="J47" s="24">
        <v>7</v>
      </c>
    </row>
    <row r="48" ht="15.75" spans="1:10">
      <c r="A48" s="67">
        <v>6</v>
      </c>
      <c r="B48" s="68"/>
      <c r="C48" s="68"/>
      <c r="D48" s="69" t="s">
        <v>43</v>
      </c>
      <c r="E48" s="70">
        <f>SUM(E49+E57+E61+E67+E73)</f>
        <v>414775.55</v>
      </c>
      <c r="F48" s="70">
        <f>SUM(F49+F57+F61+F67+F73)</f>
        <v>492000</v>
      </c>
      <c r="G48" s="70">
        <f>SUM(G49+G57+G61+G67+G73)</f>
        <v>506716.29</v>
      </c>
      <c r="H48" s="70">
        <f>SUM(H49+H57+H61+H67+H73)</f>
        <v>455781.08</v>
      </c>
      <c r="I48" s="104">
        <f t="shared" ref="I48:I69" si="11">IF(H48&gt;0,H48/E48*100,0)</f>
        <v>109.886197486809</v>
      </c>
      <c r="J48" s="105">
        <f t="shared" ref="J48:J66" si="12">IF(H48&gt;0,H48/G48*100,0)</f>
        <v>89.9479825288427</v>
      </c>
    </row>
    <row r="49" s="4" customFormat="1" ht="30" spans="1:10">
      <c r="A49" s="71"/>
      <c r="B49" s="72">
        <v>63</v>
      </c>
      <c r="C49" s="72"/>
      <c r="D49" s="73" t="s">
        <v>44</v>
      </c>
      <c r="E49" s="74">
        <f>SUM(E50+E52+E54)</f>
        <v>57301.43</v>
      </c>
      <c r="F49" s="74">
        <f>SUM(F50+F52+F54)</f>
        <v>38000</v>
      </c>
      <c r="G49" s="74">
        <f>SUM(G50+G52+G54)</f>
        <v>30000</v>
      </c>
      <c r="H49" s="74">
        <f>SUM(H50+H52+H54)</f>
        <v>29931.57</v>
      </c>
      <c r="I49" s="74">
        <f t="shared" si="11"/>
        <v>52.2352932553341</v>
      </c>
      <c r="J49" s="74">
        <f t="shared" si="12"/>
        <v>99.7719</v>
      </c>
    </row>
    <row r="50" s="4" customFormat="1" spans="1:10">
      <c r="A50" s="71"/>
      <c r="B50" s="75">
        <v>633</v>
      </c>
      <c r="C50" s="75">
        <v>6331</v>
      </c>
      <c r="D50" s="76" t="s">
        <v>45</v>
      </c>
      <c r="E50" s="77">
        <f>SUM(E51)</f>
        <v>0</v>
      </c>
      <c r="F50" s="77">
        <f>SUM(F51)</f>
        <v>0</v>
      </c>
      <c r="G50" s="77">
        <f>SUM(G51)</f>
        <v>0</v>
      </c>
      <c r="H50" s="77">
        <f>SUM(H51)</f>
        <v>0</v>
      </c>
      <c r="I50" s="77">
        <f t="shared" si="11"/>
        <v>0</v>
      </c>
      <c r="J50" s="77">
        <f t="shared" si="12"/>
        <v>0</v>
      </c>
    </row>
    <row r="51" s="4" customFormat="1" spans="1:10">
      <c r="A51" s="71"/>
      <c r="B51" s="78"/>
      <c r="C51" s="79">
        <v>63312</v>
      </c>
      <c r="D51" s="80" t="s">
        <v>46</v>
      </c>
      <c r="E51" s="81">
        <v>0</v>
      </c>
      <c r="F51" s="81">
        <v>0</v>
      </c>
      <c r="G51" s="81">
        <v>0</v>
      </c>
      <c r="H51" s="81">
        <v>0</v>
      </c>
      <c r="I51" s="81">
        <f t="shared" si="11"/>
        <v>0</v>
      </c>
      <c r="J51" s="81">
        <f t="shared" si="12"/>
        <v>0</v>
      </c>
    </row>
    <row r="52" s="4" customFormat="1" spans="1:10">
      <c r="A52" s="71"/>
      <c r="B52" s="75">
        <v>634</v>
      </c>
      <c r="C52" s="75">
        <v>6341</v>
      </c>
      <c r="D52" s="76" t="s">
        <v>47</v>
      </c>
      <c r="E52" s="77">
        <f>SUM(E53)</f>
        <v>19567.27</v>
      </c>
      <c r="F52" s="77">
        <f>SUM(F53)</f>
        <v>0</v>
      </c>
      <c r="G52" s="77">
        <f>SUM(G53)</f>
        <v>0</v>
      </c>
      <c r="H52" s="77">
        <f>SUM(H53)</f>
        <v>0</v>
      </c>
      <c r="I52" s="77">
        <f t="shared" si="11"/>
        <v>0</v>
      </c>
      <c r="J52" s="77">
        <f t="shared" si="12"/>
        <v>0</v>
      </c>
    </row>
    <row r="53" spans="1:10">
      <c r="A53" s="82"/>
      <c r="B53" s="79"/>
      <c r="C53" s="79">
        <v>63414</v>
      </c>
      <c r="D53" s="80" t="s">
        <v>48</v>
      </c>
      <c r="E53" s="81">
        <v>19567.27</v>
      </c>
      <c r="F53" s="81">
        <v>0</v>
      </c>
      <c r="G53" s="81">
        <v>0</v>
      </c>
      <c r="H53" s="81">
        <v>0</v>
      </c>
      <c r="I53" s="81">
        <f t="shared" si="11"/>
        <v>0</v>
      </c>
      <c r="J53" s="81">
        <f t="shared" si="12"/>
        <v>0</v>
      </c>
    </row>
    <row r="54" s="4" customFormat="1" spans="1:10">
      <c r="A54" s="71"/>
      <c r="B54" s="75">
        <v>636</v>
      </c>
      <c r="C54" s="75">
        <v>6361</v>
      </c>
      <c r="D54" s="76" t="s">
        <v>49</v>
      </c>
      <c r="E54" s="77">
        <f>SUM(E55)</f>
        <v>37734.16</v>
      </c>
      <c r="F54" s="77">
        <f>SUM(F55)</f>
        <v>38000</v>
      </c>
      <c r="G54" s="77">
        <f>SUM(G55)</f>
        <v>30000</v>
      </c>
      <c r="H54" s="77">
        <f>SUM(H55)</f>
        <v>29931.57</v>
      </c>
      <c r="I54" s="77">
        <f t="shared" si="11"/>
        <v>79.3222109621627</v>
      </c>
      <c r="J54" s="77">
        <f t="shared" si="12"/>
        <v>99.7719</v>
      </c>
    </row>
    <row r="55" s="4" customFormat="1" ht="17.25" customHeight="1" spans="1:10">
      <c r="A55" s="71"/>
      <c r="B55" s="79"/>
      <c r="C55" s="79">
        <v>63613</v>
      </c>
      <c r="D55" s="79" t="s">
        <v>50</v>
      </c>
      <c r="E55" s="83">
        <v>37734.16</v>
      </c>
      <c r="F55" s="83">
        <v>38000</v>
      </c>
      <c r="G55" s="83">
        <v>30000</v>
      </c>
      <c r="H55" s="83">
        <v>29931.57</v>
      </c>
      <c r="I55" s="81">
        <f t="shared" si="11"/>
        <v>79.3222109621627</v>
      </c>
      <c r="J55" s="81">
        <f t="shared" si="12"/>
        <v>99.7719</v>
      </c>
    </row>
    <row r="56" s="5" customFormat="1" ht="13.5" spans="1:10">
      <c r="A56" s="84"/>
      <c r="B56" s="85"/>
      <c r="C56" s="86">
        <v>52</v>
      </c>
      <c r="D56" s="309" t="s">
        <v>51</v>
      </c>
      <c r="E56" s="87">
        <f>SUM(E49)</f>
        <v>57301.43</v>
      </c>
      <c r="F56" s="87">
        <f>SUM(F49)</f>
        <v>38000</v>
      </c>
      <c r="G56" s="87">
        <f>SUM(G49)</f>
        <v>30000</v>
      </c>
      <c r="H56" s="87">
        <f>SUM(H49)</f>
        <v>29931.57</v>
      </c>
      <c r="I56" s="106">
        <f t="shared" si="11"/>
        <v>52.2352932553341</v>
      </c>
      <c r="J56" s="107">
        <f t="shared" si="12"/>
        <v>99.7719</v>
      </c>
    </row>
    <row r="57" s="4" customFormat="1" spans="1:10">
      <c r="A57" s="88"/>
      <c r="B57" s="89">
        <v>64</v>
      </c>
      <c r="C57" s="89"/>
      <c r="D57" s="310" t="s">
        <v>52</v>
      </c>
      <c r="E57" s="74">
        <f>SUM(E59)</f>
        <v>0</v>
      </c>
      <c r="F57" s="74">
        <f>SUM(F59)</f>
        <v>0</v>
      </c>
      <c r="G57" s="74">
        <f>SUM(G59)</f>
        <v>0</v>
      </c>
      <c r="H57" s="74">
        <f>SUM(H59)</f>
        <v>0</v>
      </c>
      <c r="I57" s="74">
        <f t="shared" si="11"/>
        <v>0</v>
      </c>
      <c r="J57" s="74">
        <f t="shared" si="12"/>
        <v>0</v>
      </c>
    </row>
    <row r="58" ht="13.5" customHeight="1" spans="1:10">
      <c r="A58" s="91"/>
      <c r="B58" s="92">
        <v>641</v>
      </c>
      <c r="C58" s="92">
        <v>6413</v>
      </c>
      <c r="D58" s="311" t="s">
        <v>53</v>
      </c>
      <c r="E58" s="77">
        <f>SUM(E59)</f>
        <v>0</v>
      </c>
      <c r="F58" s="77">
        <f>SUM(F59)</f>
        <v>0</v>
      </c>
      <c r="G58" s="77">
        <f>SUM(G59)</f>
        <v>0</v>
      </c>
      <c r="H58" s="77">
        <f>SUM(H59)</f>
        <v>0</v>
      </c>
      <c r="I58" s="77">
        <f t="shared" si="11"/>
        <v>0</v>
      </c>
      <c r="J58" s="77">
        <f t="shared" si="12"/>
        <v>0</v>
      </c>
    </row>
    <row r="59" ht="13.5" customHeight="1" spans="1:10">
      <c r="A59" s="91"/>
      <c r="B59" s="93"/>
      <c r="C59" s="93">
        <v>64132</v>
      </c>
      <c r="D59" s="312" t="s">
        <v>54</v>
      </c>
      <c r="E59" s="81">
        <v>0</v>
      </c>
      <c r="F59" s="81">
        <v>0</v>
      </c>
      <c r="G59" s="81">
        <v>0</v>
      </c>
      <c r="H59" s="81">
        <v>0</v>
      </c>
      <c r="I59" s="81">
        <f t="shared" si="11"/>
        <v>0</v>
      </c>
      <c r="J59" s="81">
        <f t="shared" si="12"/>
        <v>0</v>
      </c>
    </row>
    <row r="60" s="5" customFormat="1" ht="13.5" spans="1:10">
      <c r="A60" s="84"/>
      <c r="B60" s="85"/>
      <c r="C60" s="86">
        <v>11</v>
      </c>
      <c r="D60" s="309" t="s">
        <v>55</v>
      </c>
      <c r="E60" s="87">
        <f>SUM(E57)</f>
        <v>0</v>
      </c>
      <c r="F60" s="87">
        <f>SUM(F57)</f>
        <v>0</v>
      </c>
      <c r="G60" s="87">
        <f>SUM(G57)</f>
        <v>0</v>
      </c>
      <c r="H60" s="87">
        <f>SUM(H57)</f>
        <v>0</v>
      </c>
      <c r="I60" s="106">
        <f t="shared" si="11"/>
        <v>0</v>
      </c>
      <c r="J60" s="107">
        <f t="shared" si="12"/>
        <v>0</v>
      </c>
    </row>
    <row r="61" s="4" customFormat="1" ht="30" spans="1:10">
      <c r="A61" s="88"/>
      <c r="B61" s="89">
        <v>65</v>
      </c>
      <c r="C61" s="89"/>
      <c r="D61" s="313" t="s">
        <v>56</v>
      </c>
      <c r="E61" s="74">
        <f>SUM(E62)</f>
        <v>119244.74</v>
      </c>
      <c r="F61" s="74">
        <f>SUM(F62)</f>
        <v>125000</v>
      </c>
      <c r="G61" s="74">
        <f>SUM(G62)</f>
        <v>114000</v>
      </c>
      <c r="H61" s="74">
        <f>SUM(H62)</f>
        <v>112900.16</v>
      </c>
      <c r="I61" s="97">
        <f t="shared" si="11"/>
        <v>94.6793627962122</v>
      </c>
      <c r="J61" s="97">
        <f t="shared" si="12"/>
        <v>99.0352280701754</v>
      </c>
    </row>
    <row r="62" spans="1:10">
      <c r="A62" s="91"/>
      <c r="B62" s="94">
        <v>652</v>
      </c>
      <c r="C62" s="94">
        <v>6526</v>
      </c>
      <c r="D62" s="314" t="s">
        <v>57</v>
      </c>
      <c r="E62" s="95">
        <f>SUM(E63:E64)</f>
        <v>119244.74</v>
      </c>
      <c r="F62" s="95">
        <f>SUM(F63:F64)</f>
        <v>125000</v>
      </c>
      <c r="G62" s="95">
        <f>SUM(G63:G64)</f>
        <v>114000</v>
      </c>
      <c r="H62" s="95">
        <f>SUM(H63:H64)</f>
        <v>112900.16</v>
      </c>
      <c r="I62" s="95">
        <f t="shared" si="11"/>
        <v>94.6793627962122</v>
      </c>
      <c r="J62" s="95">
        <f t="shared" si="12"/>
        <v>99.0352280701754</v>
      </c>
    </row>
    <row r="63" spans="1:10">
      <c r="A63" s="91"/>
      <c r="B63" s="93"/>
      <c r="C63" s="93">
        <v>65264</v>
      </c>
      <c r="D63" s="312" t="s">
        <v>58</v>
      </c>
      <c r="E63" s="81">
        <v>119244.74</v>
      </c>
      <c r="F63" s="81">
        <v>125000</v>
      </c>
      <c r="G63" s="81">
        <v>114000</v>
      </c>
      <c r="H63" s="81">
        <v>112900.16</v>
      </c>
      <c r="I63" s="81">
        <f t="shared" si="11"/>
        <v>94.6793627962122</v>
      </c>
      <c r="J63" s="81">
        <f t="shared" si="12"/>
        <v>99.0352280701754</v>
      </c>
    </row>
    <row r="64" spans="1:10">
      <c r="A64" s="91"/>
      <c r="B64" s="93"/>
      <c r="C64" s="93">
        <v>65267</v>
      </c>
      <c r="D64" s="312" t="s">
        <v>59</v>
      </c>
      <c r="E64" s="81">
        <v>0</v>
      </c>
      <c r="F64" s="81">
        <v>0</v>
      </c>
      <c r="G64" s="81">
        <v>0</v>
      </c>
      <c r="H64" s="81">
        <v>0</v>
      </c>
      <c r="I64" s="81">
        <f t="shared" si="11"/>
        <v>0</v>
      </c>
      <c r="J64" s="81">
        <f t="shared" si="12"/>
        <v>0</v>
      </c>
    </row>
    <row r="65" s="5" customFormat="1" ht="12.75" spans="1:10">
      <c r="A65" s="84"/>
      <c r="B65" s="108"/>
      <c r="C65" s="109">
        <v>43</v>
      </c>
      <c r="D65" s="315" t="s">
        <v>60</v>
      </c>
      <c r="E65" s="111">
        <f t="shared" ref="E65:E66" si="13">SUM(E63)</f>
        <v>119244.74</v>
      </c>
      <c r="F65" s="111">
        <f t="shared" ref="F65" si="14">SUM(F63)</f>
        <v>125000</v>
      </c>
      <c r="G65" s="111">
        <f t="shared" ref="G65:H65" si="15">SUM(G63)</f>
        <v>114000</v>
      </c>
      <c r="H65" s="111">
        <f t="shared" si="15"/>
        <v>112900.16</v>
      </c>
      <c r="I65" s="134">
        <f t="shared" si="11"/>
        <v>94.6793627962122</v>
      </c>
      <c r="J65" s="135">
        <f t="shared" si="12"/>
        <v>99.0352280701754</v>
      </c>
    </row>
    <row r="66" s="5" customFormat="1" ht="13.5" spans="1:10">
      <c r="A66" s="84"/>
      <c r="B66" s="85"/>
      <c r="C66" s="86">
        <v>71</v>
      </c>
      <c r="D66" s="316" t="s">
        <v>61</v>
      </c>
      <c r="E66" s="113">
        <f t="shared" si="13"/>
        <v>0</v>
      </c>
      <c r="F66" s="113">
        <f t="shared" ref="F66" si="16">SUM(F64)</f>
        <v>0</v>
      </c>
      <c r="G66" s="113">
        <f t="shared" ref="G66:H66" si="17">SUM(G64)</f>
        <v>0</v>
      </c>
      <c r="H66" s="113">
        <f t="shared" si="17"/>
        <v>0</v>
      </c>
      <c r="I66" s="106">
        <f t="shared" si="11"/>
        <v>0</v>
      </c>
      <c r="J66" s="107">
        <f t="shared" si="12"/>
        <v>0</v>
      </c>
    </row>
    <row r="67" s="4" customFormat="1" spans="1:10">
      <c r="A67" s="88"/>
      <c r="B67" s="89">
        <v>66</v>
      </c>
      <c r="C67" s="89"/>
      <c r="D67" s="313" t="s">
        <v>62</v>
      </c>
      <c r="E67" s="74">
        <f>SUM(E68)</f>
        <v>3250</v>
      </c>
      <c r="F67" s="74">
        <f>SUM(F68)</f>
        <v>1000</v>
      </c>
      <c r="G67" s="74">
        <f>SUM(G68)</f>
        <v>0</v>
      </c>
      <c r="H67" s="74">
        <f>SUM(H68)</f>
        <v>166.5</v>
      </c>
      <c r="I67" s="97">
        <f t="shared" si="11"/>
        <v>5.12307692307692</v>
      </c>
      <c r="J67" s="97">
        <v>0</v>
      </c>
    </row>
    <row r="68" spans="1:10">
      <c r="A68" s="91"/>
      <c r="B68" s="94">
        <v>663</v>
      </c>
      <c r="C68" s="94">
        <v>6631</v>
      </c>
      <c r="D68" s="317" t="s">
        <v>63</v>
      </c>
      <c r="E68" s="95">
        <f>SUM(E69:E71)</f>
        <v>3250</v>
      </c>
      <c r="F68" s="95">
        <f>SUM(F69:F71)</f>
        <v>1000</v>
      </c>
      <c r="G68" s="95">
        <f>SUM(G69:G71)</f>
        <v>0</v>
      </c>
      <c r="H68" s="95">
        <f>SUM(H69:H71)</f>
        <v>166.5</v>
      </c>
      <c r="I68" s="95">
        <f t="shared" si="11"/>
        <v>5.12307692307692</v>
      </c>
      <c r="J68" s="95">
        <v>0</v>
      </c>
    </row>
    <row r="69" spans="1:10">
      <c r="A69" s="91"/>
      <c r="B69" s="93"/>
      <c r="C69" s="93">
        <v>66311</v>
      </c>
      <c r="D69" s="318" t="s">
        <v>64</v>
      </c>
      <c r="E69" s="81">
        <v>0</v>
      </c>
      <c r="F69" s="81">
        <v>1000</v>
      </c>
      <c r="G69" s="81">
        <v>0</v>
      </c>
      <c r="H69" s="81">
        <v>0</v>
      </c>
      <c r="I69" s="81">
        <f t="shared" si="11"/>
        <v>0</v>
      </c>
      <c r="J69" s="81">
        <f>IF(H69&gt;0,H69/G69*100,0)</f>
        <v>0</v>
      </c>
    </row>
    <row r="70" spans="1:10">
      <c r="A70" s="91"/>
      <c r="B70" s="93"/>
      <c r="C70" s="93">
        <v>66312</v>
      </c>
      <c r="D70" s="318" t="s">
        <v>65</v>
      </c>
      <c r="E70" s="81">
        <v>0</v>
      </c>
      <c r="F70" s="81">
        <v>0</v>
      </c>
      <c r="G70" s="81">
        <v>0</v>
      </c>
      <c r="H70" s="81">
        <v>166.5</v>
      </c>
      <c r="I70" s="81">
        <v>0</v>
      </c>
      <c r="J70" s="81">
        <v>0</v>
      </c>
    </row>
    <row r="71" spans="1:10">
      <c r="A71" s="91"/>
      <c r="B71" s="93"/>
      <c r="C71" s="93">
        <v>66313</v>
      </c>
      <c r="D71" s="318" t="s">
        <v>66</v>
      </c>
      <c r="E71" s="81">
        <v>3250</v>
      </c>
      <c r="F71" s="81">
        <v>0</v>
      </c>
      <c r="G71" s="81">
        <v>0</v>
      </c>
      <c r="H71" s="81">
        <v>0</v>
      </c>
      <c r="I71" s="81">
        <f t="shared" ref="I71:I84" si="18">IF(H71&gt;0,H71/E71*100,0)</f>
        <v>0</v>
      </c>
      <c r="J71" s="81">
        <f>IF(H71&gt;0,H71/G71*100,0)</f>
        <v>0</v>
      </c>
    </row>
    <row r="72" s="5" customFormat="1" ht="13.5" spans="1:10">
      <c r="A72" s="84"/>
      <c r="B72" s="86"/>
      <c r="C72" s="86">
        <v>61</v>
      </c>
      <c r="D72" s="316" t="s">
        <v>67</v>
      </c>
      <c r="E72" s="87">
        <f>SUM(E68)</f>
        <v>3250</v>
      </c>
      <c r="F72" s="87">
        <f>SUM(F68)</f>
        <v>1000</v>
      </c>
      <c r="G72" s="87">
        <f>SUM(G68)</f>
        <v>0</v>
      </c>
      <c r="H72" s="87">
        <f>SUM(H68)</f>
        <v>166.5</v>
      </c>
      <c r="I72" s="106">
        <f t="shared" si="18"/>
        <v>5.12307692307692</v>
      </c>
      <c r="J72" s="107">
        <v>0</v>
      </c>
    </row>
    <row r="73" s="4" customFormat="1" ht="30" spans="1:10">
      <c r="A73" s="88"/>
      <c r="B73" s="89">
        <v>67</v>
      </c>
      <c r="C73" s="115"/>
      <c r="D73" s="73" t="s">
        <v>68</v>
      </c>
      <c r="E73" s="74">
        <f>SUM(E74+E80)</f>
        <v>234979.38</v>
      </c>
      <c r="F73" s="74">
        <f>SUM(F74+F80)</f>
        <v>328000</v>
      </c>
      <c r="G73" s="74">
        <f>SUM(G74+G80)</f>
        <v>362716.29</v>
      </c>
      <c r="H73" s="74">
        <f>SUM(H74+H80)</f>
        <v>312782.85</v>
      </c>
      <c r="I73" s="97">
        <f t="shared" si="18"/>
        <v>133.110764867964</v>
      </c>
      <c r="J73" s="97">
        <f t="shared" ref="J73:J84" si="19">IF(H73&gt;0,H73/G73*100,0)</f>
        <v>86.2334718961754</v>
      </c>
    </row>
    <row r="74" ht="27" customHeight="1" spans="1:10">
      <c r="A74" s="91"/>
      <c r="B74" s="92">
        <v>671</v>
      </c>
      <c r="C74" s="92"/>
      <c r="D74" s="75" t="s">
        <v>69</v>
      </c>
      <c r="E74" s="77">
        <f>SUM(E75+E78)</f>
        <v>234979.38</v>
      </c>
      <c r="F74" s="77">
        <f>SUM(F75+F78)</f>
        <v>328000</v>
      </c>
      <c r="G74" s="77">
        <f>SUM(G75+G78)</f>
        <v>362716.29</v>
      </c>
      <c r="H74" s="77">
        <f>SUM(H75+H78)</f>
        <v>312782.85</v>
      </c>
      <c r="I74" s="77">
        <f t="shared" si="18"/>
        <v>133.110764867964</v>
      </c>
      <c r="J74" s="77">
        <f t="shared" si="19"/>
        <v>86.2334718961754</v>
      </c>
    </row>
    <row r="75" ht="27" customHeight="1" spans="1:10">
      <c r="A75" s="91"/>
      <c r="B75" s="92"/>
      <c r="C75" s="92">
        <v>6711</v>
      </c>
      <c r="D75" s="75" t="s">
        <v>70</v>
      </c>
      <c r="E75" s="77">
        <f>SUM(E76:E77)</f>
        <v>234979.38</v>
      </c>
      <c r="F75" s="77">
        <f>SUM(F76:F77)</f>
        <v>325000</v>
      </c>
      <c r="G75" s="77">
        <f>SUM(G76:G77)</f>
        <v>359716.29</v>
      </c>
      <c r="H75" s="77">
        <f>SUM(H76:H77)</f>
        <v>312782.85</v>
      </c>
      <c r="I75" s="77">
        <f t="shared" si="18"/>
        <v>133.110764867964</v>
      </c>
      <c r="J75" s="77">
        <f t="shared" si="19"/>
        <v>86.952650934991</v>
      </c>
    </row>
    <row r="76" customHeight="1" spans="1:10">
      <c r="A76" s="91"/>
      <c r="B76" s="93"/>
      <c r="C76" s="93">
        <v>67111</v>
      </c>
      <c r="D76" s="79" t="s">
        <v>70</v>
      </c>
      <c r="E76" s="81">
        <v>133377.97</v>
      </c>
      <c r="F76" s="81">
        <v>205000</v>
      </c>
      <c r="G76" s="81">
        <v>235716.29</v>
      </c>
      <c r="H76" s="81">
        <v>187742.85</v>
      </c>
      <c r="I76" s="81">
        <f t="shared" si="18"/>
        <v>140.760014566124</v>
      </c>
      <c r="J76" s="81">
        <f t="shared" si="19"/>
        <v>79.647804570486</v>
      </c>
    </row>
    <row r="77" customHeight="1" spans="1:10">
      <c r="A77" s="91"/>
      <c r="B77" s="93"/>
      <c r="C77" s="93">
        <v>67112</v>
      </c>
      <c r="D77" s="79" t="s">
        <v>71</v>
      </c>
      <c r="E77" s="81">
        <v>101601.41</v>
      </c>
      <c r="F77" s="81">
        <v>120000</v>
      </c>
      <c r="G77" s="81">
        <v>124000</v>
      </c>
      <c r="H77" s="81">
        <v>125040</v>
      </c>
      <c r="I77" s="81">
        <f t="shared" si="18"/>
        <v>123.069158193769</v>
      </c>
      <c r="J77" s="81">
        <f t="shared" si="19"/>
        <v>100.838709677419</v>
      </c>
    </row>
    <row r="78" s="4" customFormat="1" ht="26.25" customHeight="1" spans="1:10">
      <c r="A78" s="88"/>
      <c r="B78" s="92"/>
      <c r="C78" s="92">
        <v>6712</v>
      </c>
      <c r="D78" s="75" t="s">
        <v>72</v>
      </c>
      <c r="E78" s="77">
        <f>SUM(E79)</f>
        <v>0</v>
      </c>
      <c r="F78" s="77">
        <f>SUM(F79)</f>
        <v>3000</v>
      </c>
      <c r="G78" s="77">
        <f>SUM(G79)</f>
        <v>3000</v>
      </c>
      <c r="H78" s="77">
        <f>SUM(H79)</f>
        <v>0</v>
      </c>
      <c r="I78" s="77">
        <f t="shared" si="18"/>
        <v>0</v>
      </c>
      <c r="J78" s="77">
        <f t="shared" si="19"/>
        <v>0</v>
      </c>
    </row>
    <row r="79" customHeight="1" spans="1:10">
      <c r="A79" s="91"/>
      <c r="B79" s="93"/>
      <c r="C79" s="93">
        <v>67121</v>
      </c>
      <c r="D79" s="79" t="s">
        <v>73</v>
      </c>
      <c r="E79" s="81">
        <v>0</v>
      </c>
      <c r="F79" s="81">
        <v>3000</v>
      </c>
      <c r="G79" s="81">
        <v>3000</v>
      </c>
      <c r="H79" s="81">
        <v>0</v>
      </c>
      <c r="I79" s="81">
        <f t="shared" si="18"/>
        <v>0</v>
      </c>
      <c r="J79" s="81">
        <f t="shared" si="19"/>
        <v>0</v>
      </c>
    </row>
    <row r="80" s="4" customFormat="1" customHeight="1" spans="1:10">
      <c r="A80" s="88"/>
      <c r="B80" s="92">
        <v>673</v>
      </c>
      <c r="C80" s="92">
        <v>6731</v>
      </c>
      <c r="D80" s="75" t="s">
        <v>74</v>
      </c>
      <c r="E80" s="77">
        <f>SUM(E81)</f>
        <v>0</v>
      </c>
      <c r="F80" s="77">
        <f>SUM(F81)</f>
        <v>0</v>
      </c>
      <c r="G80" s="77">
        <f>SUM(G81)</f>
        <v>0</v>
      </c>
      <c r="H80" s="77">
        <f>SUM(H81)</f>
        <v>0</v>
      </c>
      <c r="I80" s="77">
        <f t="shared" si="18"/>
        <v>0</v>
      </c>
      <c r="J80" s="77">
        <f t="shared" si="19"/>
        <v>0</v>
      </c>
    </row>
    <row r="81" customHeight="1" spans="1:10">
      <c r="A81" s="91"/>
      <c r="B81" s="93"/>
      <c r="C81" s="93">
        <v>67311</v>
      </c>
      <c r="D81" s="79" t="s">
        <v>74</v>
      </c>
      <c r="E81" s="81">
        <v>0</v>
      </c>
      <c r="F81" s="81">
        <v>0</v>
      </c>
      <c r="G81" s="81">
        <v>0</v>
      </c>
      <c r="H81" s="81">
        <v>0</v>
      </c>
      <c r="I81" s="81">
        <f t="shared" si="18"/>
        <v>0</v>
      </c>
      <c r="J81" s="81">
        <f t="shared" si="19"/>
        <v>0</v>
      </c>
    </row>
    <row r="82" s="4" customFormat="1" ht="13.5" customHeight="1" spans="1:10">
      <c r="A82" s="116"/>
      <c r="B82" s="117"/>
      <c r="C82" s="109">
        <v>11</v>
      </c>
      <c r="D82" s="315" t="s">
        <v>75</v>
      </c>
      <c r="E82" s="111">
        <f>SUM(E80)</f>
        <v>0</v>
      </c>
      <c r="F82" s="111">
        <f>SUM(F80)</f>
        <v>0</v>
      </c>
      <c r="G82" s="111">
        <f>SUM(G80)</f>
        <v>0</v>
      </c>
      <c r="H82" s="111">
        <f>SUM(H80)</f>
        <v>0</v>
      </c>
      <c r="I82" s="134">
        <f t="shared" si="18"/>
        <v>0</v>
      </c>
      <c r="J82" s="135">
        <f t="shared" si="19"/>
        <v>0</v>
      </c>
    </row>
    <row r="83" s="4" customFormat="1" ht="13.5" customHeight="1" spans="1:10">
      <c r="A83" s="116"/>
      <c r="B83" s="117"/>
      <c r="C83" s="109">
        <v>52</v>
      </c>
      <c r="D83" s="315" t="s">
        <v>76</v>
      </c>
      <c r="E83" s="111">
        <f>SUM(E77)</f>
        <v>101601.41</v>
      </c>
      <c r="F83" s="111">
        <f>SUM(F77)</f>
        <v>120000</v>
      </c>
      <c r="G83" s="111">
        <f>SUM(G77)</f>
        <v>124000</v>
      </c>
      <c r="H83" s="111">
        <f>SUM(H77)</f>
        <v>125040</v>
      </c>
      <c r="I83" s="134">
        <f t="shared" si="18"/>
        <v>123.069158193769</v>
      </c>
      <c r="J83" s="135">
        <f t="shared" si="19"/>
        <v>100.838709677419</v>
      </c>
    </row>
    <row r="84" s="6" customFormat="1" ht="12.75" spans="1:10">
      <c r="A84" s="116"/>
      <c r="B84" s="117"/>
      <c r="C84" s="109">
        <v>11</v>
      </c>
      <c r="D84" s="315" t="s">
        <v>77</v>
      </c>
      <c r="E84" s="111">
        <f>SUM(E76+E79)</f>
        <v>133377.97</v>
      </c>
      <c r="F84" s="111">
        <f>SUM(F76+F79)</f>
        <v>208000</v>
      </c>
      <c r="G84" s="111">
        <f>SUM(G76+G79)</f>
        <v>238716.29</v>
      </c>
      <c r="H84" s="111">
        <f>SUM(H76+H79)</f>
        <v>187742.85</v>
      </c>
      <c r="I84" s="134">
        <f t="shared" si="18"/>
        <v>140.760014566124</v>
      </c>
      <c r="J84" s="135">
        <f t="shared" si="19"/>
        <v>78.6468531326455</v>
      </c>
    </row>
    <row r="86" ht="15.75" spans="1:10">
      <c r="A86" s="14" t="s">
        <v>78</v>
      </c>
      <c r="B86" s="66"/>
      <c r="C86" s="66"/>
      <c r="D86" s="66"/>
      <c r="E86" s="66"/>
      <c r="F86" s="66"/>
      <c r="G86" s="66"/>
      <c r="H86" s="66"/>
      <c r="I86" s="66"/>
      <c r="J86" s="66"/>
    </row>
    <row r="87" ht="24" spans="1:10">
      <c r="A87" s="304" t="s">
        <v>13</v>
      </c>
      <c r="B87" s="18"/>
      <c r="C87" s="18"/>
      <c r="D87" s="19"/>
      <c r="E87" s="20" t="s">
        <v>14</v>
      </c>
      <c r="F87" s="20" t="s">
        <v>15</v>
      </c>
      <c r="G87" s="20" t="s">
        <v>16</v>
      </c>
      <c r="H87" s="20" t="s">
        <v>17</v>
      </c>
      <c r="I87" s="20" t="s">
        <v>18</v>
      </c>
      <c r="J87" s="20" t="s">
        <v>19</v>
      </c>
    </row>
    <row r="88" spans="1:10">
      <c r="A88" s="38">
        <v>1</v>
      </c>
      <c r="B88" s="39"/>
      <c r="C88" s="39"/>
      <c r="D88" s="40"/>
      <c r="E88" s="24">
        <v>2</v>
      </c>
      <c r="F88" s="24">
        <v>3</v>
      </c>
      <c r="G88" s="24">
        <v>4</v>
      </c>
      <c r="H88" s="24">
        <v>5</v>
      </c>
      <c r="I88" s="24">
        <v>6</v>
      </c>
      <c r="J88" s="24">
        <v>7</v>
      </c>
    </row>
    <row r="89" s="2" customFormat="1" ht="16.5" spans="1:10">
      <c r="A89" s="118"/>
      <c r="B89" s="119"/>
      <c r="C89" s="119"/>
      <c r="D89" s="120" t="s">
        <v>79</v>
      </c>
      <c r="E89" s="121">
        <f>SUM(E90+E139)</f>
        <v>414388.17</v>
      </c>
      <c r="F89" s="121">
        <f>SUM(F90+F139)</f>
        <v>467000</v>
      </c>
      <c r="G89" s="121">
        <f>SUM(G90+G139)</f>
        <v>483000</v>
      </c>
      <c r="H89" s="121">
        <f>SUM(H90+H139)</f>
        <v>463691.7</v>
      </c>
      <c r="I89" s="104">
        <f t="shared" ref="I89:I99" si="20">IF(H89&gt;0,H89/E89*100,0)</f>
        <v>111.897909633859</v>
      </c>
      <c r="J89" s="105">
        <f t="shared" ref="J89:J99" si="21">IF(H89&gt;0,H89/G89*100,0)</f>
        <v>96.0024223602484</v>
      </c>
    </row>
    <row r="90" spans="1:10">
      <c r="A90" s="122">
        <v>3</v>
      </c>
      <c r="B90" s="73"/>
      <c r="C90" s="73"/>
      <c r="D90" s="122" t="s">
        <v>80</v>
      </c>
      <c r="E90" s="123">
        <f>SUM(E91+E100+E135)</f>
        <v>409630.17</v>
      </c>
      <c r="F90" s="123">
        <f>SUM(F91+F100+F135)</f>
        <v>464000</v>
      </c>
      <c r="G90" s="123">
        <f>SUM(G91+G100+G135)</f>
        <v>480500</v>
      </c>
      <c r="H90" s="123">
        <f>SUM(H91+H100+H135)</f>
        <v>462968.75</v>
      </c>
      <c r="I90" s="74">
        <f t="shared" si="20"/>
        <v>113.021155155637</v>
      </c>
      <c r="J90" s="74">
        <f t="shared" si="21"/>
        <v>96.3514568158168</v>
      </c>
    </row>
    <row r="91" s="4" customFormat="1" spans="1:10">
      <c r="A91" s="71"/>
      <c r="B91" s="71">
        <v>31</v>
      </c>
      <c r="C91" s="71"/>
      <c r="D91" s="71" t="s">
        <v>81</v>
      </c>
      <c r="E91" s="97">
        <f>SUM(E95:E99)</f>
        <v>333357.01</v>
      </c>
      <c r="F91" s="97">
        <f>SUM(F95:F99)</f>
        <v>370950</v>
      </c>
      <c r="G91" s="97">
        <f>SUM(G95:G99)</f>
        <v>389450</v>
      </c>
      <c r="H91" s="97">
        <f>SUM(H95:H99)</f>
        <v>381029.92</v>
      </c>
      <c r="I91" s="97">
        <f t="shared" si="20"/>
        <v>114.300857210112</v>
      </c>
      <c r="J91" s="97">
        <f t="shared" si="21"/>
        <v>97.8379560919245</v>
      </c>
    </row>
    <row r="92" spans="1:10">
      <c r="A92" s="82"/>
      <c r="B92" s="82">
        <v>311</v>
      </c>
      <c r="C92" s="82">
        <v>3111</v>
      </c>
      <c r="D92" s="82" t="s">
        <v>82</v>
      </c>
      <c r="E92" s="124">
        <f>SUM(E207+E363)</f>
        <v>298021.42</v>
      </c>
      <c r="F92" s="124">
        <f>SUM(F207+F363)</f>
        <v>328000</v>
      </c>
      <c r="G92" s="124">
        <f>SUM(G207+G363)</f>
        <v>349000</v>
      </c>
      <c r="H92" s="124">
        <f>SUM(H207+H363)</f>
        <v>343696.09</v>
      </c>
      <c r="I92" s="124">
        <f t="shared" si="20"/>
        <v>115.325968851501</v>
      </c>
      <c r="J92" s="124">
        <f t="shared" si="21"/>
        <v>98.4802550143266</v>
      </c>
    </row>
    <row r="93" ht="15.75" customHeight="1" spans="1:10">
      <c r="A93" s="82"/>
      <c r="B93" s="82">
        <v>312</v>
      </c>
      <c r="C93" s="82">
        <v>3121</v>
      </c>
      <c r="D93" s="125" t="s">
        <v>83</v>
      </c>
      <c r="E93" s="124">
        <f>SUM(E210+E261)</f>
        <v>9450</v>
      </c>
      <c r="F93" s="124">
        <f>SUM(F210+F261)</f>
        <v>11950</v>
      </c>
      <c r="G93" s="124">
        <f>SUM(G210+G261)</f>
        <v>12650</v>
      </c>
      <c r="H93" s="124">
        <f>SUM(H210+H261)</f>
        <v>10710</v>
      </c>
      <c r="I93" s="124">
        <f t="shared" si="20"/>
        <v>113.333333333333</v>
      </c>
      <c r="J93" s="124">
        <f t="shared" si="21"/>
        <v>84.6640316205534</v>
      </c>
    </row>
    <row r="94" spans="1:10">
      <c r="A94" s="82"/>
      <c r="B94" s="82">
        <v>313</v>
      </c>
      <c r="C94" s="82">
        <v>3132</v>
      </c>
      <c r="D94" s="125" t="s">
        <v>84</v>
      </c>
      <c r="E94" s="124">
        <f>SUM(E217+E268)</f>
        <v>25885.59</v>
      </c>
      <c r="F94" s="124">
        <f>SUM(F217+F268)</f>
        <v>31000</v>
      </c>
      <c r="G94" s="124">
        <f>SUM(G217+G268)</f>
        <v>27800</v>
      </c>
      <c r="H94" s="124">
        <f>SUM(H217+H268)</f>
        <v>26623.83</v>
      </c>
      <c r="I94" s="124">
        <f t="shared" si="20"/>
        <v>102.851934222863</v>
      </c>
      <c r="J94" s="124">
        <f t="shared" si="21"/>
        <v>95.7691726618705</v>
      </c>
    </row>
    <row r="95" s="7" customFormat="1" spans="1:10">
      <c r="A95" s="126"/>
      <c r="B95" s="110"/>
      <c r="C95" s="110">
        <v>11</v>
      </c>
      <c r="D95" s="110" t="s">
        <v>85</v>
      </c>
      <c r="E95" s="127">
        <f>SUM(E203)</f>
        <v>143121.42</v>
      </c>
      <c r="F95" s="127">
        <f>SUM(F203)</f>
        <v>180000</v>
      </c>
      <c r="G95" s="127">
        <f>SUM(G203)</f>
        <v>212500</v>
      </c>
      <c r="H95" s="127">
        <f>SUM(H203)</f>
        <v>196096.09</v>
      </c>
      <c r="I95" s="134">
        <f t="shared" si="20"/>
        <v>137.013795698785</v>
      </c>
      <c r="J95" s="135">
        <f t="shared" si="21"/>
        <v>92.2805129411765</v>
      </c>
    </row>
    <row r="96" s="7" customFormat="1" spans="1:10">
      <c r="A96" s="126"/>
      <c r="B96" s="110"/>
      <c r="C96" s="110">
        <v>43</v>
      </c>
      <c r="D96" s="110" t="s">
        <v>86</v>
      </c>
      <c r="E96" s="127">
        <f>SUM(E256)</f>
        <v>31335.59</v>
      </c>
      <c r="F96" s="127">
        <f>SUM(F256)</f>
        <v>32950</v>
      </c>
      <c r="G96" s="127">
        <f>SUM(G256)</f>
        <v>22950</v>
      </c>
      <c r="H96" s="127">
        <f>SUM(H256)</f>
        <v>30933.83</v>
      </c>
      <c r="I96" s="134">
        <f t="shared" si="20"/>
        <v>98.7178795739924</v>
      </c>
      <c r="J96" s="135">
        <f t="shared" si="21"/>
        <v>134.787930283224</v>
      </c>
    </row>
    <row r="97" s="7" customFormat="1" spans="1:10">
      <c r="A97" s="126"/>
      <c r="B97" s="110"/>
      <c r="C97" s="110">
        <v>52</v>
      </c>
      <c r="D97" s="110" t="s">
        <v>87</v>
      </c>
      <c r="E97" s="127">
        <f t="shared" ref="E97:G97" si="22">SUM(E359)</f>
        <v>158900</v>
      </c>
      <c r="F97" s="127">
        <f t="shared" ref="F97" si="23">SUM(F359)</f>
        <v>158000</v>
      </c>
      <c r="G97" s="127">
        <f t="shared" si="22"/>
        <v>154000</v>
      </c>
      <c r="H97" s="127">
        <f t="shared" ref="H97" si="24">SUM(H359)</f>
        <v>154000</v>
      </c>
      <c r="I97" s="134">
        <f t="shared" si="20"/>
        <v>96.9162995594714</v>
      </c>
      <c r="J97" s="135">
        <f t="shared" si="21"/>
        <v>100</v>
      </c>
    </row>
    <row r="98" s="7" customFormat="1" spans="1:10">
      <c r="A98" s="126"/>
      <c r="B98" s="110"/>
      <c r="C98" s="110">
        <v>61</v>
      </c>
      <c r="D98" s="110" t="s">
        <v>88</v>
      </c>
      <c r="E98" s="127">
        <v>0</v>
      </c>
      <c r="F98" s="127">
        <v>0</v>
      </c>
      <c r="G98" s="127">
        <v>0</v>
      </c>
      <c r="H98" s="127">
        <v>0</v>
      </c>
      <c r="I98" s="134">
        <f t="shared" si="20"/>
        <v>0</v>
      </c>
      <c r="J98" s="135">
        <f t="shared" si="21"/>
        <v>0</v>
      </c>
    </row>
    <row r="99" s="7" customFormat="1" spans="1:10">
      <c r="A99" s="126"/>
      <c r="B99" s="110"/>
      <c r="C99" s="110">
        <v>71</v>
      </c>
      <c r="D99" s="315" t="s">
        <v>61</v>
      </c>
      <c r="E99" s="127">
        <v>0</v>
      </c>
      <c r="F99" s="127">
        <v>0</v>
      </c>
      <c r="G99" s="127">
        <v>0</v>
      </c>
      <c r="H99" s="127">
        <v>0</v>
      </c>
      <c r="I99" s="134">
        <f t="shared" si="20"/>
        <v>0</v>
      </c>
      <c r="J99" s="135">
        <f t="shared" si="21"/>
        <v>0</v>
      </c>
    </row>
    <row r="100" s="4" customFormat="1" spans="1:10">
      <c r="A100" s="88"/>
      <c r="B100" s="88">
        <v>32</v>
      </c>
      <c r="C100" s="128"/>
      <c r="D100" s="319" t="s">
        <v>89</v>
      </c>
      <c r="E100" s="97">
        <f>SUM(E101+E106+E113+E123+E125)</f>
        <v>75523.34</v>
      </c>
      <c r="F100" s="97">
        <f>SUM(F101+F106+F113+F123+F125)</f>
        <v>92150</v>
      </c>
      <c r="G100" s="97">
        <f>SUM(G101+G106+G113+G123+G125)</f>
        <v>90150</v>
      </c>
      <c r="H100" s="97">
        <f>SUM(H101+H106+H113+H123+H125)</f>
        <v>81168.61</v>
      </c>
      <c r="I100" s="97">
        <f t="shared" ref="I100:I101" si="25">IF(H100&gt;0,H100/E100*100,0)</f>
        <v>107.474868034173</v>
      </c>
      <c r="J100" s="97">
        <f t="shared" ref="J100:J101" si="26">IF(H100&gt;0,H100/G100*100,0)</f>
        <v>90.0372823072657</v>
      </c>
    </row>
    <row r="101" s="4" customFormat="1" spans="1:10">
      <c r="A101" s="88"/>
      <c r="B101" s="88">
        <v>321</v>
      </c>
      <c r="C101" s="129"/>
      <c r="D101" s="320" t="s">
        <v>90</v>
      </c>
      <c r="E101" s="97">
        <f>SUM(E102:E105)</f>
        <v>8696.53</v>
      </c>
      <c r="F101" s="97">
        <f>SUM(F102:F105)</f>
        <v>10000</v>
      </c>
      <c r="G101" s="97">
        <f>SUM(G102:G105)</f>
        <v>10660</v>
      </c>
      <c r="H101" s="97">
        <f>SUM(H102:H105)</f>
        <v>10239.88</v>
      </c>
      <c r="I101" s="97">
        <f t="shared" si="25"/>
        <v>117.746733467256</v>
      </c>
      <c r="J101" s="97">
        <f t="shared" si="26"/>
        <v>96.0589118198874</v>
      </c>
    </row>
    <row r="102" spans="1:10">
      <c r="A102" s="91"/>
      <c r="B102" s="91"/>
      <c r="C102" s="131">
        <v>3211</v>
      </c>
      <c r="D102" s="125" t="s">
        <v>91</v>
      </c>
      <c r="E102" s="124">
        <f>SUM(E221+E272)</f>
        <v>23.9</v>
      </c>
      <c r="F102" s="124">
        <f>SUM(F221+F272)</f>
        <v>200</v>
      </c>
      <c r="G102" s="124">
        <f>SUM(G221+G272)</f>
        <v>160</v>
      </c>
      <c r="H102" s="124">
        <f>SUM(H221+H272)</f>
        <v>0</v>
      </c>
      <c r="I102" s="124">
        <f t="shared" ref="I102:I113" si="27">IF(H102&gt;0,H102/E102*100,0)</f>
        <v>0</v>
      </c>
      <c r="J102" s="124">
        <f t="shared" ref="J102:J113" si="28">IF(H102&gt;0,H102/G102*100,0)</f>
        <v>0</v>
      </c>
    </row>
    <row r="103" spans="1:10">
      <c r="A103" s="91"/>
      <c r="B103" s="91"/>
      <c r="C103" s="131">
        <v>3212</v>
      </c>
      <c r="D103" s="125" t="s">
        <v>92</v>
      </c>
      <c r="E103" s="124">
        <f>E222+E276</f>
        <v>6260.39</v>
      </c>
      <c r="F103" s="124">
        <f>F222+F276</f>
        <v>6500</v>
      </c>
      <c r="G103" s="124">
        <f>G222+G276</f>
        <v>7700</v>
      </c>
      <c r="H103" s="124">
        <f>H222+H276</f>
        <v>7352.58</v>
      </c>
      <c r="I103" s="124">
        <f t="shared" si="27"/>
        <v>117.446037706916</v>
      </c>
      <c r="J103" s="124">
        <f t="shared" si="28"/>
        <v>95.4880519480519</v>
      </c>
    </row>
    <row r="104" spans="1:10">
      <c r="A104" s="91"/>
      <c r="B104" s="91"/>
      <c r="C104" s="131">
        <v>3213</v>
      </c>
      <c r="D104" s="125" t="s">
        <v>93</v>
      </c>
      <c r="E104" s="124">
        <f>E279+E280</f>
        <v>894.74</v>
      </c>
      <c r="F104" s="124">
        <f>F279+F280</f>
        <v>1300</v>
      </c>
      <c r="G104" s="124">
        <f>G279+G280</f>
        <v>1300</v>
      </c>
      <c r="H104" s="124">
        <f>H279+H280</f>
        <v>1050.8</v>
      </c>
      <c r="I104" s="124">
        <f t="shared" si="27"/>
        <v>117.441938440217</v>
      </c>
      <c r="J104" s="124">
        <f t="shared" si="28"/>
        <v>80.8307692307692</v>
      </c>
    </row>
    <row r="105" spans="1:10">
      <c r="A105" s="91"/>
      <c r="B105" s="91"/>
      <c r="C105" s="131">
        <v>3214</v>
      </c>
      <c r="D105" s="125" t="s">
        <v>94</v>
      </c>
      <c r="E105" s="124">
        <f t="shared" ref="E105:G105" si="29">E281</f>
        <v>1517.5</v>
      </c>
      <c r="F105" s="124">
        <f t="shared" ref="F105" si="30">F281</f>
        <v>2000</v>
      </c>
      <c r="G105" s="124">
        <f t="shared" si="29"/>
        <v>1500</v>
      </c>
      <c r="H105" s="124">
        <f t="shared" ref="H105" si="31">H281</f>
        <v>1836.5</v>
      </c>
      <c r="I105" s="124">
        <f t="shared" si="27"/>
        <v>121.021416803954</v>
      </c>
      <c r="J105" s="124">
        <f t="shared" si="28"/>
        <v>122.433333333333</v>
      </c>
    </row>
    <row r="106" s="4" customFormat="1" spans="1:10">
      <c r="A106" s="88"/>
      <c r="B106" s="88">
        <v>322</v>
      </c>
      <c r="C106" s="132"/>
      <c r="D106" s="133" t="s">
        <v>95</v>
      </c>
      <c r="E106" s="97">
        <f>SUM(E107:E112)</f>
        <v>43338.2</v>
      </c>
      <c r="F106" s="97">
        <f>SUM(F107:F112)</f>
        <v>55100</v>
      </c>
      <c r="G106" s="97">
        <f>SUM(G107:G112)</f>
        <v>52450</v>
      </c>
      <c r="H106" s="97">
        <f>SUM(H107:H112)</f>
        <v>47647.18</v>
      </c>
      <c r="I106" s="97">
        <f t="shared" si="27"/>
        <v>109.942683360176</v>
      </c>
      <c r="J106" s="97">
        <f t="shared" si="28"/>
        <v>90.8430505243089</v>
      </c>
    </row>
    <row r="107" spans="1:10">
      <c r="A107" s="91"/>
      <c r="B107" s="91"/>
      <c r="C107" s="131">
        <v>3221</v>
      </c>
      <c r="D107" s="125" t="s">
        <v>96</v>
      </c>
      <c r="E107" s="124">
        <f t="shared" ref="E107:G107" si="32">E285</f>
        <v>6256.75</v>
      </c>
      <c r="F107" s="124">
        <f t="shared" ref="F107" si="33">F285</f>
        <v>7600</v>
      </c>
      <c r="G107" s="124">
        <f t="shared" si="32"/>
        <v>7350</v>
      </c>
      <c r="H107" s="124">
        <f t="shared" ref="H107" si="34">H285</f>
        <v>6322.22</v>
      </c>
      <c r="I107" s="124">
        <f t="shared" si="27"/>
        <v>101.046389898909</v>
      </c>
      <c r="J107" s="124">
        <f t="shared" si="28"/>
        <v>86.0165986394558</v>
      </c>
    </row>
    <row r="108" spans="1:10">
      <c r="A108" s="91"/>
      <c r="B108" s="91"/>
      <c r="C108" s="131">
        <v>3222</v>
      </c>
      <c r="D108" s="125" t="s">
        <v>97</v>
      </c>
      <c r="E108" s="124">
        <f t="shared" ref="E108:G108" si="35">E291</f>
        <v>21630.26</v>
      </c>
      <c r="F108" s="124">
        <f t="shared" ref="F108" si="36">F291</f>
        <v>24000</v>
      </c>
      <c r="G108" s="124">
        <f t="shared" si="35"/>
        <v>24000</v>
      </c>
      <c r="H108" s="124">
        <f t="shared" ref="H108" si="37">H291</f>
        <v>22057.06</v>
      </c>
      <c r="I108" s="124">
        <f t="shared" si="27"/>
        <v>101.973161672583</v>
      </c>
      <c r="J108" s="124">
        <f t="shared" si="28"/>
        <v>91.9044166666667</v>
      </c>
    </row>
    <row r="109" spans="1:10">
      <c r="A109" s="91"/>
      <c r="B109" s="91"/>
      <c r="C109" s="131">
        <v>3223</v>
      </c>
      <c r="D109" s="125" t="s">
        <v>98</v>
      </c>
      <c r="E109" s="124">
        <f t="shared" ref="E109:G109" si="38">E293</f>
        <v>10215.07</v>
      </c>
      <c r="F109" s="124">
        <f t="shared" ref="F109" si="39">F293</f>
        <v>15000</v>
      </c>
      <c r="G109" s="124">
        <f t="shared" si="38"/>
        <v>15000</v>
      </c>
      <c r="H109" s="124">
        <f t="shared" ref="H109" si="40">H293</f>
        <v>13005.4</v>
      </c>
      <c r="I109" s="124">
        <f t="shared" si="27"/>
        <v>127.315818687488</v>
      </c>
      <c r="J109" s="124">
        <f t="shared" si="28"/>
        <v>86.7026666666666</v>
      </c>
    </row>
    <row r="110" spans="1:10">
      <c r="A110" s="91"/>
      <c r="B110" s="91"/>
      <c r="C110" s="131">
        <v>3224</v>
      </c>
      <c r="D110" s="125" t="s">
        <v>99</v>
      </c>
      <c r="E110" s="124">
        <f t="shared" ref="E110:G110" si="41">E297</f>
        <v>115.03</v>
      </c>
      <c r="F110" s="124">
        <f t="shared" ref="F110" si="42">F297</f>
        <v>500</v>
      </c>
      <c r="G110" s="124">
        <f t="shared" si="41"/>
        <v>500</v>
      </c>
      <c r="H110" s="124">
        <f t="shared" ref="H110" si="43">H297</f>
        <v>371.65</v>
      </c>
      <c r="I110" s="124">
        <f t="shared" si="27"/>
        <v>323.089628792489</v>
      </c>
      <c r="J110" s="124">
        <f t="shared" si="28"/>
        <v>74.33</v>
      </c>
    </row>
    <row r="111" spans="1:10">
      <c r="A111" s="91"/>
      <c r="B111" s="91"/>
      <c r="C111" s="131">
        <v>3225</v>
      </c>
      <c r="D111" s="125" t="s">
        <v>100</v>
      </c>
      <c r="E111" s="124">
        <f>E300+E377</f>
        <v>3824.27</v>
      </c>
      <c r="F111" s="124">
        <f>F300+F377</f>
        <v>6000</v>
      </c>
      <c r="G111" s="124">
        <f>G300+G377</f>
        <v>3500</v>
      </c>
      <c r="H111" s="124">
        <f>H300+H377</f>
        <v>3811.75</v>
      </c>
      <c r="I111" s="124">
        <f t="shared" si="27"/>
        <v>99.6726172576727</v>
      </c>
      <c r="J111" s="124">
        <f t="shared" si="28"/>
        <v>108.907142857143</v>
      </c>
    </row>
    <row r="112" spans="1:10">
      <c r="A112" s="91"/>
      <c r="B112" s="91"/>
      <c r="C112" s="131">
        <v>3227</v>
      </c>
      <c r="D112" s="125" t="s">
        <v>101</v>
      </c>
      <c r="E112" s="124">
        <f t="shared" ref="E112:G112" si="44">E302</f>
        <v>1296.82</v>
      </c>
      <c r="F112" s="124">
        <f t="shared" ref="F112" si="45">F302</f>
        <v>2000</v>
      </c>
      <c r="G112" s="124">
        <f t="shared" si="44"/>
        <v>2100</v>
      </c>
      <c r="H112" s="124">
        <f t="shared" ref="H112" si="46">H302</f>
        <v>2079.1</v>
      </c>
      <c r="I112" s="124">
        <f t="shared" si="27"/>
        <v>160.322943816412</v>
      </c>
      <c r="J112" s="124">
        <f t="shared" si="28"/>
        <v>99.0047619047619</v>
      </c>
    </row>
    <row r="113" s="4" customFormat="1" spans="1:10">
      <c r="A113" s="88"/>
      <c r="B113" s="88">
        <v>323</v>
      </c>
      <c r="C113" s="132"/>
      <c r="D113" s="133" t="s">
        <v>102</v>
      </c>
      <c r="E113" s="97">
        <f>SUM(E114:E122)</f>
        <v>21791.38</v>
      </c>
      <c r="F113" s="97">
        <f>SUM(F114:F122)</f>
        <v>23650</v>
      </c>
      <c r="G113" s="97">
        <f>SUM(G114:G122)</f>
        <v>23540</v>
      </c>
      <c r="H113" s="97">
        <f>SUM(H114:H122)</f>
        <v>21704.06</v>
      </c>
      <c r="I113" s="97">
        <f t="shared" si="27"/>
        <v>99.599291095837</v>
      </c>
      <c r="J113" s="97">
        <f t="shared" si="28"/>
        <v>92.2007646559048</v>
      </c>
    </row>
    <row r="114" spans="1:10">
      <c r="A114" s="91"/>
      <c r="B114" s="91"/>
      <c r="C114" s="131">
        <v>3231</v>
      </c>
      <c r="D114" s="125" t="s">
        <v>103</v>
      </c>
      <c r="E114" s="124">
        <f t="shared" ref="E114:G114" si="47">E305</f>
        <v>1006.44</v>
      </c>
      <c r="F114" s="124">
        <f t="shared" ref="F114" si="48">F305</f>
        <v>1500</v>
      </c>
      <c r="G114" s="124">
        <f t="shared" si="47"/>
        <v>1150</v>
      </c>
      <c r="H114" s="124">
        <f t="shared" ref="H114" si="49">H305</f>
        <v>1053.48</v>
      </c>
      <c r="I114" s="124">
        <f t="shared" ref="I114:I125" si="50">IF(H114&gt;0,H114/E114*100,0)</f>
        <v>104.673900083462</v>
      </c>
      <c r="J114" s="124">
        <f t="shared" ref="J114:J125" si="51">IF(H114&gt;0,H114/G114*100,0)</f>
        <v>91.6069565217391</v>
      </c>
    </row>
    <row r="115" spans="1:10">
      <c r="A115" s="91"/>
      <c r="B115" s="91"/>
      <c r="C115" s="131">
        <v>3232</v>
      </c>
      <c r="D115" s="125" t="s">
        <v>104</v>
      </c>
      <c r="E115" s="124">
        <f t="shared" ref="E115:G115" si="52">E309</f>
        <v>6046.07</v>
      </c>
      <c r="F115" s="124">
        <f t="shared" ref="F115" si="53">F309</f>
        <v>6000</v>
      </c>
      <c r="G115" s="124">
        <f t="shared" si="52"/>
        <v>7200</v>
      </c>
      <c r="H115" s="124">
        <f t="shared" ref="H115" si="54">H309</f>
        <v>7153.32</v>
      </c>
      <c r="I115" s="124">
        <f t="shared" si="50"/>
        <v>118.313549131915</v>
      </c>
      <c r="J115" s="124">
        <f t="shared" si="51"/>
        <v>99.3516666666667</v>
      </c>
    </row>
    <row r="116" spans="1:10">
      <c r="A116" s="91"/>
      <c r="B116" s="91"/>
      <c r="C116" s="131">
        <v>3233</v>
      </c>
      <c r="D116" s="125" t="s">
        <v>105</v>
      </c>
      <c r="E116" s="124">
        <f t="shared" ref="E116:G116" si="55">E313</f>
        <v>0</v>
      </c>
      <c r="F116" s="124">
        <f t="shared" ref="F116" si="56">F313</f>
        <v>50</v>
      </c>
      <c r="G116" s="124">
        <f t="shared" si="55"/>
        <v>690</v>
      </c>
      <c r="H116" s="124">
        <f t="shared" ref="H116" si="57">H313</f>
        <v>690</v>
      </c>
      <c r="I116" s="124">
        <v>0</v>
      </c>
      <c r="J116" s="124">
        <f t="shared" si="51"/>
        <v>100</v>
      </c>
    </row>
    <row r="117" spans="1:10">
      <c r="A117" s="91"/>
      <c r="B117" s="91"/>
      <c r="C117" s="131">
        <v>3234</v>
      </c>
      <c r="D117" s="125" t="s">
        <v>106</v>
      </c>
      <c r="E117" s="124">
        <f t="shared" ref="E117:G117" si="58">E315</f>
        <v>2787.96</v>
      </c>
      <c r="F117" s="124">
        <f t="shared" ref="F117" si="59">F315</f>
        <v>3000</v>
      </c>
      <c r="G117" s="124">
        <f t="shared" si="58"/>
        <v>3100</v>
      </c>
      <c r="H117" s="124">
        <f t="shared" ref="H117" si="60">H315</f>
        <v>2951.29</v>
      </c>
      <c r="I117" s="124">
        <f t="shared" si="50"/>
        <v>105.858405429059</v>
      </c>
      <c r="J117" s="124">
        <f t="shared" si="51"/>
        <v>95.2029032258065</v>
      </c>
    </row>
    <row r="118" spans="1:10">
      <c r="A118" s="91"/>
      <c r="B118" s="91"/>
      <c r="C118" s="131">
        <v>3235</v>
      </c>
      <c r="D118" s="125" t="s">
        <v>107</v>
      </c>
      <c r="E118" s="124">
        <f t="shared" ref="E118:G118" si="61">E320</f>
        <v>0</v>
      </c>
      <c r="F118" s="124">
        <f t="shared" ref="F118" si="62">F320</f>
        <v>0</v>
      </c>
      <c r="G118" s="124">
        <f t="shared" si="61"/>
        <v>0</v>
      </c>
      <c r="H118" s="124">
        <f t="shared" ref="H118" si="63">H320</f>
        <v>0</v>
      </c>
      <c r="I118" s="124">
        <f t="shared" si="50"/>
        <v>0</v>
      </c>
      <c r="J118" s="124">
        <f t="shared" si="51"/>
        <v>0</v>
      </c>
    </row>
    <row r="119" spans="1:10">
      <c r="A119" s="91"/>
      <c r="B119" s="91"/>
      <c r="C119" s="131">
        <v>3236</v>
      </c>
      <c r="D119" s="125" t="s">
        <v>108</v>
      </c>
      <c r="E119" s="124">
        <f t="shared" ref="E119:G119" si="64">E322</f>
        <v>857.5</v>
      </c>
      <c r="F119" s="124">
        <f t="shared" ref="F119" si="65">F322</f>
        <v>1500</v>
      </c>
      <c r="G119" s="124">
        <f t="shared" si="64"/>
        <v>1200</v>
      </c>
      <c r="H119" s="124">
        <f t="shared" ref="H119" si="66">H322</f>
        <v>806.19</v>
      </c>
      <c r="I119" s="124">
        <f t="shared" si="50"/>
        <v>94.0163265306122</v>
      </c>
      <c r="J119" s="124">
        <f t="shared" si="51"/>
        <v>67.1825</v>
      </c>
    </row>
    <row r="120" spans="1:10">
      <c r="A120" s="91"/>
      <c r="B120" s="91"/>
      <c r="C120" s="131">
        <v>3237</v>
      </c>
      <c r="D120" s="125" t="s">
        <v>109</v>
      </c>
      <c r="E120" s="124">
        <f t="shared" ref="E120:G120" si="67">E325</f>
        <v>8833.38</v>
      </c>
      <c r="F120" s="124">
        <f t="shared" ref="F120" si="68">F325</f>
        <v>9000</v>
      </c>
      <c r="G120" s="124">
        <f t="shared" si="67"/>
        <v>8200</v>
      </c>
      <c r="H120" s="124">
        <f t="shared" ref="H120" si="69">H325</f>
        <v>7450</v>
      </c>
      <c r="I120" s="124">
        <f t="shared" si="50"/>
        <v>84.3391770760456</v>
      </c>
      <c r="J120" s="124">
        <f t="shared" si="51"/>
        <v>90.8536585365854</v>
      </c>
    </row>
    <row r="121" spans="1:10">
      <c r="A121" s="91"/>
      <c r="B121" s="91"/>
      <c r="C121" s="131">
        <v>3238</v>
      </c>
      <c r="D121" s="125" t="s">
        <v>110</v>
      </c>
      <c r="E121" s="124">
        <f t="shared" ref="E121:G121" si="70">E330</f>
        <v>777.67</v>
      </c>
      <c r="F121" s="124">
        <f t="shared" ref="F121" si="71">F330</f>
        <v>800</v>
      </c>
      <c r="G121" s="124">
        <f t="shared" si="70"/>
        <v>800</v>
      </c>
      <c r="H121" s="124">
        <f t="shared" ref="H121" si="72">H330</f>
        <v>844.28</v>
      </c>
      <c r="I121" s="124">
        <f t="shared" si="50"/>
        <v>108.565329767125</v>
      </c>
      <c r="J121" s="124">
        <f t="shared" si="51"/>
        <v>105.535</v>
      </c>
    </row>
    <row r="122" spans="1:10">
      <c r="A122" s="91"/>
      <c r="B122" s="91"/>
      <c r="C122" s="131">
        <v>3239</v>
      </c>
      <c r="D122" s="125" t="s">
        <v>111</v>
      </c>
      <c r="E122" s="124">
        <f t="shared" ref="E122:G122" si="73">E332</f>
        <v>1482.36</v>
      </c>
      <c r="F122" s="124">
        <f t="shared" ref="F122" si="74">F332</f>
        <v>1800</v>
      </c>
      <c r="G122" s="124">
        <f t="shared" si="73"/>
        <v>1200</v>
      </c>
      <c r="H122" s="124">
        <f t="shared" ref="H122" si="75">H332</f>
        <v>755.5</v>
      </c>
      <c r="I122" s="124">
        <f t="shared" si="50"/>
        <v>50.9660271459025</v>
      </c>
      <c r="J122" s="124">
        <f t="shared" si="51"/>
        <v>62.9583333333333</v>
      </c>
    </row>
    <row r="123" s="4" customFormat="1" spans="1:10">
      <c r="A123" s="88"/>
      <c r="B123" s="88">
        <v>324</v>
      </c>
      <c r="C123" s="132"/>
      <c r="D123" s="133" t="s">
        <v>112</v>
      </c>
      <c r="E123" s="97">
        <f>SUM(E124)</f>
        <v>65</v>
      </c>
      <c r="F123" s="97">
        <f>SUM(F124)</f>
        <v>100</v>
      </c>
      <c r="G123" s="97">
        <f>SUM(G124)</f>
        <v>100</v>
      </c>
      <c r="H123" s="97">
        <f>SUM(H124)</f>
        <v>0</v>
      </c>
      <c r="I123" s="97">
        <f t="shared" si="50"/>
        <v>0</v>
      </c>
      <c r="J123" s="97">
        <f t="shared" si="51"/>
        <v>0</v>
      </c>
    </row>
    <row r="124" spans="1:10">
      <c r="A124" s="91"/>
      <c r="B124" s="91"/>
      <c r="C124" s="131">
        <v>3241</v>
      </c>
      <c r="D124" s="125" t="s">
        <v>112</v>
      </c>
      <c r="E124" s="124">
        <f>E336</f>
        <v>65</v>
      </c>
      <c r="F124" s="124">
        <f>F336</f>
        <v>100</v>
      </c>
      <c r="G124" s="124">
        <f>G336</f>
        <v>100</v>
      </c>
      <c r="H124" s="124">
        <f>H336</f>
        <v>0</v>
      </c>
      <c r="I124" s="124">
        <f t="shared" si="50"/>
        <v>0</v>
      </c>
      <c r="J124" s="124">
        <f t="shared" si="51"/>
        <v>0</v>
      </c>
    </row>
    <row r="125" s="4" customFormat="1" spans="1:10">
      <c r="A125" s="88"/>
      <c r="B125" s="88">
        <v>329</v>
      </c>
      <c r="C125" s="132"/>
      <c r="D125" s="133" t="s">
        <v>113</v>
      </c>
      <c r="E125" s="97">
        <f>SUM(E126:E131)</f>
        <v>1632.23</v>
      </c>
      <c r="F125" s="97">
        <f>SUM(F126:F131)</f>
        <v>3300</v>
      </c>
      <c r="G125" s="97">
        <f>SUM(G126:G131)</f>
        <v>3400</v>
      </c>
      <c r="H125" s="97">
        <f>SUM(H126:H131)</f>
        <v>1577.49</v>
      </c>
      <c r="I125" s="97">
        <f t="shared" si="50"/>
        <v>96.6463059740355</v>
      </c>
      <c r="J125" s="97">
        <f t="shared" si="51"/>
        <v>46.3967647058824</v>
      </c>
    </row>
    <row r="126" spans="1:10">
      <c r="A126" s="91"/>
      <c r="B126" s="91"/>
      <c r="C126" s="131">
        <v>3291</v>
      </c>
      <c r="D126" s="125" t="s">
        <v>114</v>
      </c>
      <c r="E126" s="124">
        <f t="shared" ref="E126:G126" si="76">E339</f>
        <v>851.83</v>
      </c>
      <c r="F126" s="124">
        <f t="shared" ref="F126" si="77">F339</f>
        <v>1000</v>
      </c>
      <c r="G126" s="124">
        <f t="shared" si="76"/>
        <v>1000</v>
      </c>
      <c r="H126" s="124">
        <f t="shared" ref="H126" si="78">H339</f>
        <v>772.59</v>
      </c>
      <c r="I126" s="124">
        <f t="shared" ref="I126:I131" si="79">IF(H126&gt;0,H126/E126*100,0)</f>
        <v>90.6976744186046</v>
      </c>
      <c r="J126" s="124">
        <f t="shared" ref="J126:J131" si="80">IF(H126&gt;0,H126/G126*100,0)</f>
        <v>77.259</v>
      </c>
    </row>
    <row r="127" spans="1:10">
      <c r="A127" s="91"/>
      <c r="B127" s="91"/>
      <c r="C127" s="131">
        <v>3292</v>
      </c>
      <c r="D127" s="125" t="s">
        <v>115</v>
      </c>
      <c r="E127" s="124">
        <f t="shared" ref="E127:G127" si="81">E341</f>
        <v>0</v>
      </c>
      <c r="F127" s="124">
        <f t="shared" ref="F127" si="82">F341</f>
        <v>1400</v>
      </c>
      <c r="G127" s="124">
        <f t="shared" si="81"/>
        <v>1400</v>
      </c>
      <c r="H127" s="124">
        <f t="shared" ref="H127" si="83">H341</f>
        <v>0</v>
      </c>
      <c r="I127" s="124">
        <f t="shared" si="79"/>
        <v>0</v>
      </c>
      <c r="J127" s="124">
        <f t="shared" si="80"/>
        <v>0</v>
      </c>
    </row>
    <row r="128" spans="1:10">
      <c r="A128" s="91"/>
      <c r="B128" s="91"/>
      <c r="C128" s="131">
        <v>3293</v>
      </c>
      <c r="D128" s="125" t="s">
        <v>116</v>
      </c>
      <c r="E128" s="124">
        <f t="shared" ref="E128:G128" si="84">E344</f>
        <v>101.3</v>
      </c>
      <c r="F128" s="124">
        <f t="shared" ref="F128" si="85">F344</f>
        <v>200</v>
      </c>
      <c r="G128" s="124">
        <f t="shared" si="84"/>
        <v>200</v>
      </c>
      <c r="H128" s="124">
        <f t="shared" ref="H128" si="86">H344</f>
        <v>87.7</v>
      </c>
      <c r="I128" s="124">
        <f t="shared" si="79"/>
        <v>86.5745310957552</v>
      </c>
      <c r="J128" s="124">
        <f t="shared" si="80"/>
        <v>43.85</v>
      </c>
    </row>
    <row r="129" spans="1:10">
      <c r="A129" s="91"/>
      <c r="B129" s="91"/>
      <c r="C129" s="131">
        <v>3294</v>
      </c>
      <c r="D129" s="125" t="s">
        <v>117</v>
      </c>
      <c r="E129" s="124">
        <f t="shared" ref="E129:G129" si="87">E346</f>
        <v>0</v>
      </c>
      <c r="F129" s="124">
        <f t="shared" ref="F129" si="88">F346</f>
        <v>0</v>
      </c>
      <c r="G129" s="124">
        <f t="shared" si="87"/>
        <v>0</v>
      </c>
      <c r="H129" s="124">
        <f t="shared" ref="H129" si="89">H346</f>
        <v>0</v>
      </c>
      <c r="I129" s="124">
        <f t="shared" si="79"/>
        <v>0</v>
      </c>
      <c r="J129" s="124">
        <f t="shared" si="80"/>
        <v>0</v>
      </c>
    </row>
    <row r="130" spans="1:10">
      <c r="A130" s="91"/>
      <c r="B130" s="91"/>
      <c r="C130" s="131">
        <v>3295</v>
      </c>
      <c r="D130" s="125" t="s">
        <v>118</v>
      </c>
      <c r="E130" s="124">
        <f t="shared" ref="E130:G130" si="90">E348</f>
        <v>584.1</v>
      </c>
      <c r="F130" s="124">
        <f t="shared" ref="F130" si="91">F348</f>
        <v>600</v>
      </c>
      <c r="G130" s="124">
        <f t="shared" si="90"/>
        <v>700</v>
      </c>
      <c r="H130" s="124">
        <f t="shared" ref="H130" si="92">H348</f>
        <v>637.2</v>
      </c>
      <c r="I130" s="124">
        <f t="shared" si="79"/>
        <v>109.090909090909</v>
      </c>
      <c r="J130" s="124">
        <f t="shared" si="80"/>
        <v>91.0285714285714</v>
      </c>
    </row>
    <row r="131" spans="1:11">
      <c r="A131" s="91"/>
      <c r="B131" s="91"/>
      <c r="C131" s="131">
        <v>3299</v>
      </c>
      <c r="D131" s="125" t="s">
        <v>113</v>
      </c>
      <c r="E131" s="124">
        <f t="shared" ref="E131:G131" si="93">E351</f>
        <v>95</v>
      </c>
      <c r="F131" s="124">
        <f t="shared" ref="F131" si="94">F351</f>
        <v>100</v>
      </c>
      <c r="G131" s="124">
        <f t="shared" si="93"/>
        <v>100</v>
      </c>
      <c r="H131" s="124">
        <f t="shared" ref="H131" si="95">H351</f>
        <v>80</v>
      </c>
      <c r="I131" s="124">
        <f t="shared" si="79"/>
        <v>84.2105263157895</v>
      </c>
      <c r="J131" s="124">
        <f t="shared" si="80"/>
        <v>80</v>
      </c>
      <c r="K131" s="176"/>
    </row>
    <row r="132" spans="1:10">
      <c r="A132" s="93"/>
      <c r="B132" s="117"/>
      <c r="C132" s="109">
        <v>11</v>
      </c>
      <c r="D132" s="321" t="s">
        <v>85</v>
      </c>
      <c r="E132" s="127">
        <f>E222</f>
        <v>0</v>
      </c>
      <c r="F132" s="127">
        <f>F222</f>
        <v>0</v>
      </c>
      <c r="G132" s="127">
        <f>G222</f>
        <v>0</v>
      </c>
      <c r="H132" s="127">
        <f>H222</f>
        <v>0</v>
      </c>
      <c r="I132" s="134">
        <f t="shared" ref="I132:I136" si="96">IF(H132&gt;0,H132/E132*100,0)</f>
        <v>0</v>
      </c>
      <c r="J132" s="135">
        <f t="shared" ref="J132:J136" si="97">IF(H132&gt;0,H132/G132*100,0)</f>
        <v>0</v>
      </c>
    </row>
    <row r="133" spans="1:10">
      <c r="A133" s="93"/>
      <c r="B133" s="117"/>
      <c r="C133" s="109">
        <v>43</v>
      </c>
      <c r="D133" s="321" t="s">
        <v>86</v>
      </c>
      <c r="E133" s="127">
        <f t="shared" ref="E133:G133" si="98">SUM(E270)</f>
        <v>75523.34</v>
      </c>
      <c r="F133" s="127">
        <f t="shared" ref="F133" si="99">SUM(F270)</f>
        <v>91150</v>
      </c>
      <c r="G133" s="127">
        <f t="shared" si="98"/>
        <v>90150</v>
      </c>
      <c r="H133" s="127">
        <f t="shared" ref="H133" si="100">SUM(H270)</f>
        <v>81168.61</v>
      </c>
      <c r="I133" s="134">
        <f t="shared" si="96"/>
        <v>107.474868034173</v>
      </c>
      <c r="J133" s="135">
        <f t="shared" si="97"/>
        <v>90.0372823072657</v>
      </c>
    </row>
    <row r="134" spans="1:10">
      <c r="A134" s="93"/>
      <c r="B134" s="117"/>
      <c r="C134" s="109">
        <v>61</v>
      </c>
      <c r="D134" s="321" t="s">
        <v>88</v>
      </c>
      <c r="E134" s="127">
        <f>E377</f>
        <v>0</v>
      </c>
      <c r="F134" s="127">
        <f>F377</f>
        <v>1000</v>
      </c>
      <c r="G134" s="127">
        <f>G377</f>
        <v>0</v>
      </c>
      <c r="H134" s="127">
        <f>H377</f>
        <v>0</v>
      </c>
      <c r="I134" s="134">
        <f t="shared" si="96"/>
        <v>0</v>
      </c>
      <c r="J134" s="135">
        <f t="shared" si="97"/>
        <v>0</v>
      </c>
    </row>
    <row r="135" s="4" customFormat="1" spans="1:10">
      <c r="A135" s="88"/>
      <c r="B135" s="88">
        <v>34</v>
      </c>
      <c r="C135" s="88"/>
      <c r="D135" s="319" t="s">
        <v>119</v>
      </c>
      <c r="E135" s="97">
        <f>SUM(E136)</f>
        <v>749.82</v>
      </c>
      <c r="F135" s="97">
        <f>SUM(F136)</f>
        <v>900</v>
      </c>
      <c r="G135" s="97">
        <f>SUM(G136)</f>
        <v>900</v>
      </c>
      <c r="H135" s="97">
        <f>SUM(H136)</f>
        <v>770.22</v>
      </c>
      <c r="I135" s="97">
        <f t="shared" si="96"/>
        <v>102.72065295671</v>
      </c>
      <c r="J135" s="97">
        <f t="shared" si="97"/>
        <v>85.58</v>
      </c>
    </row>
    <row r="136" spans="1:10">
      <c r="A136" s="91"/>
      <c r="B136" s="91">
        <v>343</v>
      </c>
      <c r="C136" s="136">
        <v>3431</v>
      </c>
      <c r="D136" s="137" t="s">
        <v>120</v>
      </c>
      <c r="E136" s="124">
        <f>E253+E356</f>
        <v>749.82</v>
      </c>
      <c r="F136" s="124">
        <f>F253+F356</f>
        <v>900</v>
      </c>
      <c r="G136" s="124">
        <f>G253+G356</f>
        <v>900</v>
      </c>
      <c r="H136" s="124">
        <f>H253+H356</f>
        <v>770.22</v>
      </c>
      <c r="I136" s="124">
        <f t="shared" si="96"/>
        <v>102.72065295671</v>
      </c>
      <c r="J136" s="124">
        <f t="shared" si="97"/>
        <v>85.58</v>
      </c>
    </row>
    <row r="137" spans="1:10">
      <c r="A137" s="93"/>
      <c r="B137" s="117"/>
      <c r="C137" s="138">
        <v>11</v>
      </c>
      <c r="D137" s="322" t="s">
        <v>85</v>
      </c>
      <c r="E137" s="139">
        <f>SUM(E253)</f>
        <v>0</v>
      </c>
      <c r="F137" s="139">
        <f>SUM(F253)</f>
        <v>0</v>
      </c>
      <c r="G137" s="139">
        <f>SUM(G253)</f>
        <v>0</v>
      </c>
      <c r="H137" s="139">
        <f>SUM(H253)</f>
        <v>0</v>
      </c>
      <c r="I137" s="134">
        <f t="shared" ref="I137:I138" si="101">IF(H137&gt;0,H137/E137*100,0)</f>
        <v>0</v>
      </c>
      <c r="J137" s="135">
        <f t="shared" ref="J137:J138" si="102">IF(H137&gt;0,H137/G137*100,0)</f>
        <v>0</v>
      </c>
    </row>
    <row r="138" ht="15.75" spans="1:10">
      <c r="A138" s="140"/>
      <c r="B138" s="141"/>
      <c r="C138" s="86">
        <v>43</v>
      </c>
      <c r="D138" s="309" t="s">
        <v>86</v>
      </c>
      <c r="E138" s="113">
        <f t="shared" ref="E138:G138" si="103">SUM(E354)</f>
        <v>749.82</v>
      </c>
      <c r="F138" s="113">
        <f t="shared" ref="F138" si="104">SUM(F354)</f>
        <v>900</v>
      </c>
      <c r="G138" s="113">
        <f t="shared" si="103"/>
        <v>900</v>
      </c>
      <c r="H138" s="113">
        <f t="shared" ref="H138" si="105">SUM(H354)</f>
        <v>770.22</v>
      </c>
      <c r="I138" s="106">
        <f t="shared" si="101"/>
        <v>102.72065295671</v>
      </c>
      <c r="J138" s="107">
        <f t="shared" si="102"/>
        <v>85.58</v>
      </c>
    </row>
    <row r="139" spans="1:10">
      <c r="A139" s="90">
        <v>4</v>
      </c>
      <c r="B139" s="90"/>
      <c r="C139" s="90"/>
      <c r="D139" s="122" t="s">
        <v>121</v>
      </c>
      <c r="E139" s="123">
        <f t="shared" ref="E139:H139" si="106">SUM(E140)</f>
        <v>4758</v>
      </c>
      <c r="F139" s="123">
        <f t="shared" si="106"/>
        <v>3000</v>
      </c>
      <c r="G139" s="123">
        <f t="shared" si="106"/>
        <v>2500</v>
      </c>
      <c r="H139" s="123">
        <f t="shared" si="106"/>
        <v>722.95</v>
      </c>
      <c r="I139" s="74">
        <f t="shared" ref="I139:I146" si="107">IF(H139&gt;0,H139/E139*100,0)</f>
        <v>15.1944094157209</v>
      </c>
      <c r="J139" s="74">
        <f t="shared" ref="J139:J146" si="108">IF(H139&gt;0,H139/G139*100,0)</f>
        <v>28.918</v>
      </c>
    </row>
    <row r="140" s="4" customFormat="1" spans="1:10">
      <c r="A140" s="71"/>
      <c r="B140" s="71">
        <v>42</v>
      </c>
      <c r="C140" s="71"/>
      <c r="D140" s="142" t="s">
        <v>122</v>
      </c>
      <c r="E140" s="97">
        <f>SUM(E141)</f>
        <v>4758</v>
      </c>
      <c r="F140" s="97">
        <f>SUM(F141)</f>
        <v>3000</v>
      </c>
      <c r="G140" s="97">
        <f>SUM(G141)</f>
        <v>2500</v>
      </c>
      <c r="H140" s="97">
        <f>SUM(H141)</f>
        <v>722.95</v>
      </c>
      <c r="I140" s="97">
        <f t="shared" si="107"/>
        <v>15.1944094157209</v>
      </c>
      <c r="J140" s="97">
        <f t="shared" si="108"/>
        <v>28.918</v>
      </c>
    </row>
    <row r="141" s="4" customFormat="1" spans="1:10">
      <c r="A141" s="71"/>
      <c r="B141" s="71">
        <v>422</v>
      </c>
      <c r="C141" s="143"/>
      <c r="D141" s="142" t="s">
        <v>123</v>
      </c>
      <c r="E141" s="97">
        <f>SUM(E142:E146)</f>
        <v>4758</v>
      </c>
      <c r="F141" s="97">
        <f>SUM(F142:F146)</f>
        <v>3000</v>
      </c>
      <c r="G141" s="97">
        <f>SUM(G142:G146)</f>
        <v>2500</v>
      </c>
      <c r="H141" s="97">
        <f>SUM(H142:H146)</f>
        <v>722.95</v>
      </c>
      <c r="I141" s="97">
        <f t="shared" si="107"/>
        <v>15.1944094157209</v>
      </c>
      <c r="J141" s="97">
        <f t="shared" si="108"/>
        <v>28.918</v>
      </c>
    </row>
    <row r="142" spans="1:10">
      <c r="A142" s="82"/>
      <c r="B142" s="82"/>
      <c r="C142" s="144">
        <v>4221</v>
      </c>
      <c r="D142" s="145" t="s">
        <v>124</v>
      </c>
      <c r="E142" s="124">
        <f>SUM(E383+E401+E419+E437)</f>
        <v>0</v>
      </c>
      <c r="F142" s="124">
        <f>SUM(F383+F401+F419+F437)</f>
        <v>1000</v>
      </c>
      <c r="G142" s="124">
        <f>SUM(G383+G401+G419+G437)</f>
        <v>270</v>
      </c>
      <c r="H142" s="124">
        <f>SUM(H383+H401+H419+H437)</f>
        <v>0</v>
      </c>
      <c r="I142" s="124">
        <f t="shared" si="107"/>
        <v>0</v>
      </c>
      <c r="J142" s="124">
        <f t="shared" si="108"/>
        <v>0</v>
      </c>
    </row>
    <row r="143" spans="1:10">
      <c r="A143" s="82"/>
      <c r="B143" s="82"/>
      <c r="C143" s="144">
        <v>4222</v>
      </c>
      <c r="D143" s="145" t="s">
        <v>125</v>
      </c>
      <c r="E143" s="124">
        <f>E386+E404+E422+E440</f>
        <v>0</v>
      </c>
      <c r="F143" s="124">
        <f>F386+F404+F422+F440</f>
        <v>0</v>
      </c>
      <c r="G143" s="124">
        <f>G386+G404+G422+G440</f>
        <v>730</v>
      </c>
      <c r="H143" s="124">
        <f>H386+H404+H422+H440</f>
        <v>722.95</v>
      </c>
      <c r="I143" s="124">
        <v>0</v>
      </c>
      <c r="J143" s="124">
        <f t="shared" si="108"/>
        <v>99.0342465753425</v>
      </c>
    </row>
    <row r="144" spans="1:10">
      <c r="A144" s="82"/>
      <c r="B144" s="82"/>
      <c r="C144" s="144">
        <v>4223</v>
      </c>
      <c r="D144" s="145" t="s">
        <v>126</v>
      </c>
      <c r="E144" s="124">
        <f>E389++E407+E425+E443</f>
        <v>4758</v>
      </c>
      <c r="F144" s="124">
        <f>F389++F407+F425+F443</f>
        <v>1000</v>
      </c>
      <c r="G144" s="124">
        <f>G389++G407+G425+G443</f>
        <v>1000</v>
      </c>
      <c r="H144" s="124">
        <f>H389++H407+H425+H443</f>
        <v>0</v>
      </c>
      <c r="I144" s="124">
        <f t="shared" si="107"/>
        <v>0</v>
      </c>
      <c r="J144" s="124">
        <f t="shared" si="108"/>
        <v>0</v>
      </c>
    </row>
    <row r="145" spans="1:10">
      <c r="A145" s="82"/>
      <c r="B145" s="82"/>
      <c r="C145" s="144">
        <v>4226</v>
      </c>
      <c r="D145" s="145" t="s">
        <v>127</v>
      </c>
      <c r="E145" s="124">
        <f>E392+E410+E428+E446</f>
        <v>0</v>
      </c>
      <c r="F145" s="124">
        <f>F392+F410+F428+F446</f>
        <v>0</v>
      </c>
      <c r="G145" s="124">
        <f>G392+G410+G428+G446</f>
        <v>0</v>
      </c>
      <c r="H145" s="124">
        <f>H392+H410+H428+H446</f>
        <v>0</v>
      </c>
      <c r="I145" s="124">
        <f t="shared" si="107"/>
        <v>0</v>
      </c>
      <c r="J145" s="124">
        <f t="shared" si="108"/>
        <v>0</v>
      </c>
    </row>
    <row r="146" spans="1:10">
      <c r="A146" s="82"/>
      <c r="B146" s="82"/>
      <c r="C146" s="145">
        <v>4227</v>
      </c>
      <c r="D146" s="145" t="s">
        <v>128</v>
      </c>
      <c r="E146" s="124">
        <f>E395+E413+E431+E449</f>
        <v>0</v>
      </c>
      <c r="F146" s="124">
        <f>F395+F413+F431+F449</f>
        <v>1000</v>
      </c>
      <c r="G146" s="124">
        <f>G395+G413+G431+G449</f>
        <v>500</v>
      </c>
      <c r="H146" s="124">
        <f>H395+H413+H431+H449</f>
        <v>0</v>
      </c>
      <c r="I146" s="124">
        <f t="shared" si="107"/>
        <v>0</v>
      </c>
      <c r="J146" s="124">
        <f t="shared" si="108"/>
        <v>0</v>
      </c>
    </row>
    <row r="147" spans="1:10">
      <c r="A147" s="79"/>
      <c r="B147" s="146"/>
      <c r="C147" s="147">
        <v>11</v>
      </c>
      <c r="D147" s="323" t="s">
        <v>85</v>
      </c>
      <c r="E147" s="127">
        <f>E379</f>
        <v>1508</v>
      </c>
      <c r="F147" s="127">
        <f>F379</f>
        <v>3000</v>
      </c>
      <c r="G147" s="127">
        <f>G379</f>
        <v>2500</v>
      </c>
      <c r="H147" s="127">
        <f>H379</f>
        <v>722.95</v>
      </c>
      <c r="I147" s="134">
        <f t="shared" ref="I147:I150" si="109">IF(H147&gt;0,H147/E147*100,0)</f>
        <v>47.9409814323607</v>
      </c>
      <c r="J147" s="135">
        <f t="shared" ref="J147:J150" si="110">IF(H147&gt;0,H147/G147*100,0)</f>
        <v>28.918</v>
      </c>
    </row>
    <row r="148" spans="1:10">
      <c r="A148" s="79"/>
      <c r="B148" s="146"/>
      <c r="C148" s="109">
        <v>43</v>
      </c>
      <c r="D148" s="321" t="s">
        <v>86</v>
      </c>
      <c r="E148" s="127">
        <f>E397</f>
        <v>0</v>
      </c>
      <c r="F148" s="127">
        <f>F397</f>
        <v>0</v>
      </c>
      <c r="G148" s="127">
        <f>G397</f>
        <v>0</v>
      </c>
      <c r="H148" s="127">
        <f>H397</f>
        <v>0</v>
      </c>
      <c r="I148" s="134">
        <f t="shared" si="109"/>
        <v>0</v>
      </c>
      <c r="J148" s="135">
        <f t="shared" si="110"/>
        <v>0</v>
      </c>
    </row>
    <row r="149" spans="1:10">
      <c r="A149" s="79"/>
      <c r="B149" s="146"/>
      <c r="C149" s="109">
        <v>52</v>
      </c>
      <c r="D149" s="321" t="s">
        <v>87</v>
      </c>
      <c r="E149" s="127">
        <f>SUM(E415)</f>
        <v>0</v>
      </c>
      <c r="F149" s="127">
        <f>SUM(F415)</f>
        <v>0</v>
      </c>
      <c r="G149" s="127">
        <f>SUM(G415)</f>
        <v>0</v>
      </c>
      <c r="H149" s="127">
        <f>SUM(H415)</f>
        <v>0</v>
      </c>
      <c r="I149" s="134">
        <f t="shared" si="109"/>
        <v>0</v>
      </c>
      <c r="J149" s="135">
        <f t="shared" si="110"/>
        <v>0</v>
      </c>
    </row>
    <row r="150" s="7" customFormat="1" spans="1:10">
      <c r="A150" s="148"/>
      <c r="B150" s="149"/>
      <c r="C150" s="150">
        <v>61</v>
      </c>
      <c r="D150" s="149" t="s">
        <v>88</v>
      </c>
      <c r="E150" s="151">
        <f>SUM(E433)</f>
        <v>3250</v>
      </c>
      <c r="F150" s="151">
        <f>SUM(F433)</f>
        <v>0</v>
      </c>
      <c r="G150" s="151">
        <f>SUM(G433)</f>
        <v>0</v>
      </c>
      <c r="H150" s="151">
        <f>SUM(H433)</f>
        <v>0</v>
      </c>
      <c r="I150" s="134">
        <f t="shared" si="109"/>
        <v>0</v>
      </c>
      <c r="J150" s="135">
        <f t="shared" si="110"/>
        <v>0</v>
      </c>
    </row>
    <row r="151" spans="1:10">
      <c r="A151" s="152"/>
      <c r="B151" s="152"/>
      <c r="C151" s="153"/>
      <c r="D151" s="153"/>
      <c r="E151" s="153"/>
      <c r="F151" s="153"/>
      <c r="G151" s="153"/>
      <c r="H151" s="153"/>
      <c r="I151" s="153"/>
      <c r="J151" s="177"/>
    </row>
    <row r="152" ht="15.75" spans="1:10">
      <c r="A152" s="154" t="s">
        <v>129</v>
      </c>
      <c r="B152" s="154"/>
      <c r="C152" s="154"/>
      <c r="D152" s="154"/>
      <c r="E152" s="154"/>
      <c r="F152" s="154"/>
      <c r="G152" s="154"/>
      <c r="H152" s="154"/>
      <c r="I152" s="154"/>
      <c r="J152" s="154"/>
    </row>
    <row r="153" ht="25.5" customHeight="1" spans="1:10">
      <c r="A153" s="304" t="s">
        <v>13</v>
      </c>
      <c r="B153" s="18"/>
      <c r="C153" s="18"/>
      <c r="D153" s="19"/>
      <c r="E153" s="20" t="s">
        <v>14</v>
      </c>
      <c r="F153" s="20" t="s">
        <v>15</v>
      </c>
      <c r="G153" s="20" t="s">
        <v>16</v>
      </c>
      <c r="H153" s="20" t="s">
        <v>17</v>
      </c>
      <c r="I153" s="20" t="s">
        <v>18</v>
      </c>
      <c r="J153" s="20" t="s">
        <v>19</v>
      </c>
    </row>
    <row r="154" spans="1:10">
      <c r="A154" s="38">
        <v>1</v>
      </c>
      <c r="B154" s="39"/>
      <c r="C154" s="39"/>
      <c r="D154" s="40"/>
      <c r="E154" s="24">
        <v>2</v>
      </c>
      <c r="F154" s="24">
        <v>3</v>
      </c>
      <c r="G154" s="24">
        <v>4</v>
      </c>
      <c r="H154" s="24">
        <v>5</v>
      </c>
      <c r="I154" s="24">
        <v>6</v>
      </c>
      <c r="J154" s="24">
        <v>7</v>
      </c>
    </row>
    <row r="155" s="4" customFormat="1" spans="1:10">
      <c r="A155" s="155"/>
      <c r="B155" s="155"/>
      <c r="C155" s="156"/>
      <c r="D155" s="324" t="s">
        <v>130</v>
      </c>
      <c r="E155" s="157">
        <f>SUM(E156+E158+E160+E162+E164)</f>
        <v>414775.55</v>
      </c>
      <c r="F155" s="157">
        <f>SUM(F156+F158+F160+F162+F164)</f>
        <v>492000</v>
      </c>
      <c r="G155" s="157">
        <f>SUM(G156+G158+G160+G162+G164)</f>
        <v>506716.29</v>
      </c>
      <c r="H155" s="157">
        <f>SUM(H156+H158+H160+H162+H164)</f>
        <v>455781.08</v>
      </c>
      <c r="I155" s="97">
        <f t="shared" ref="I155:I165" si="111">IF(H155&gt;0,H155/E155*100,0)</f>
        <v>109.886197486809</v>
      </c>
      <c r="J155" s="97">
        <f t="shared" ref="J155:J161" si="112">IF(H155&gt;0,H155/G155*100,0)</f>
        <v>89.9479825288427</v>
      </c>
    </row>
    <row r="156" s="4" customFormat="1" spans="1:10">
      <c r="A156" s="71"/>
      <c r="B156" s="71">
        <v>1</v>
      </c>
      <c r="C156" s="128"/>
      <c r="D156" s="325" t="s">
        <v>85</v>
      </c>
      <c r="E156" s="158">
        <f>SUM(E157)</f>
        <v>133377.97</v>
      </c>
      <c r="F156" s="158">
        <f>SUM(F157)</f>
        <v>208000</v>
      </c>
      <c r="G156" s="158">
        <f>SUM(G157)</f>
        <v>238716.29</v>
      </c>
      <c r="H156" s="158">
        <f>SUM(H157)</f>
        <v>187742.85</v>
      </c>
      <c r="I156" s="97">
        <f t="shared" si="111"/>
        <v>140.760014566124</v>
      </c>
      <c r="J156" s="97">
        <f t="shared" si="112"/>
        <v>78.6468531326455</v>
      </c>
    </row>
    <row r="157" spans="1:10">
      <c r="A157" s="82"/>
      <c r="B157" s="82"/>
      <c r="C157" s="159">
        <v>11</v>
      </c>
      <c r="D157" s="326" t="s">
        <v>85</v>
      </c>
      <c r="E157" s="160">
        <f>E60+E82+E84</f>
        <v>133377.97</v>
      </c>
      <c r="F157" s="160">
        <f>F60+F82+F84</f>
        <v>208000</v>
      </c>
      <c r="G157" s="160">
        <f>G60+G82+G84</f>
        <v>238716.29</v>
      </c>
      <c r="H157" s="160">
        <f>H60+H82+H84</f>
        <v>187742.85</v>
      </c>
      <c r="I157" s="124">
        <f t="shared" si="111"/>
        <v>140.760014566124</v>
      </c>
      <c r="J157" s="124">
        <f t="shared" si="112"/>
        <v>78.6468531326455</v>
      </c>
    </row>
    <row r="158" s="4" customFormat="1" spans="1:10">
      <c r="A158" s="71"/>
      <c r="B158" s="71">
        <v>4</v>
      </c>
      <c r="C158" s="128"/>
      <c r="D158" s="325" t="s">
        <v>131</v>
      </c>
      <c r="E158" s="158">
        <f>SUM(E159)</f>
        <v>119244.74</v>
      </c>
      <c r="F158" s="158">
        <f>SUM(F159)</f>
        <v>125000</v>
      </c>
      <c r="G158" s="158">
        <f>SUM(G159)</f>
        <v>114000</v>
      </c>
      <c r="H158" s="158">
        <f>SUM(H159)</f>
        <v>112900.16</v>
      </c>
      <c r="I158" s="97">
        <f t="shared" si="111"/>
        <v>94.6793627962122</v>
      </c>
      <c r="J158" s="97">
        <f t="shared" si="112"/>
        <v>99.0352280701754</v>
      </c>
    </row>
    <row r="159" spans="1:10">
      <c r="A159" s="82"/>
      <c r="B159" s="82"/>
      <c r="C159" s="159">
        <v>43</v>
      </c>
      <c r="D159" s="326" t="s">
        <v>86</v>
      </c>
      <c r="E159" s="160">
        <f>E65</f>
        <v>119244.74</v>
      </c>
      <c r="F159" s="160">
        <f>F65</f>
        <v>125000</v>
      </c>
      <c r="G159" s="160">
        <f>G65</f>
        <v>114000</v>
      </c>
      <c r="H159" s="160">
        <f>H65</f>
        <v>112900.16</v>
      </c>
      <c r="I159" s="124">
        <f t="shared" si="111"/>
        <v>94.6793627962122</v>
      </c>
      <c r="J159" s="124">
        <f t="shared" si="112"/>
        <v>99.0352280701754</v>
      </c>
    </row>
    <row r="160" s="4" customFormat="1" spans="1:10">
      <c r="A160" s="71"/>
      <c r="B160" s="71">
        <v>5</v>
      </c>
      <c r="C160" s="128"/>
      <c r="D160" s="325" t="s">
        <v>132</v>
      </c>
      <c r="E160" s="158">
        <f>SUM(E161)</f>
        <v>158902.84</v>
      </c>
      <c r="F160" s="158">
        <f>SUM(F161)</f>
        <v>158000</v>
      </c>
      <c r="G160" s="158">
        <f>SUM(G161)</f>
        <v>154000</v>
      </c>
      <c r="H160" s="158">
        <f>SUM(H161)</f>
        <v>154971.57</v>
      </c>
      <c r="I160" s="97">
        <f t="shared" si="111"/>
        <v>97.5259913542137</v>
      </c>
      <c r="J160" s="97">
        <f t="shared" si="112"/>
        <v>100.63088961039</v>
      </c>
    </row>
    <row r="161" spans="1:10">
      <c r="A161" s="82"/>
      <c r="B161" s="82"/>
      <c r="C161" s="159">
        <v>52</v>
      </c>
      <c r="D161" s="326" t="s">
        <v>87</v>
      </c>
      <c r="E161" s="160">
        <f>E56+E83</f>
        <v>158902.84</v>
      </c>
      <c r="F161" s="160">
        <f>F56+F83</f>
        <v>158000</v>
      </c>
      <c r="G161" s="160">
        <f>G56+G83</f>
        <v>154000</v>
      </c>
      <c r="H161" s="160">
        <f>H56+H83</f>
        <v>154971.57</v>
      </c>
      <c r="I161" s="124">
        <f t="shared" si="111"/>
        <v>97.5259913542137</v>
      </c>
      <c r="J161" s="124">
        <f t="shared" si="112"/>
        <v>100.63088961039</v>
      </c>
    </row>
    <row r="162" s="4" customFormat="1" spans="1:10">
      <c r="A162" s="71"/>
      <c r="B162" s="71">
        <v>6</v>
      </c>
      <c r="C162" s="128"/>
      <c r="D162" s="325" t="s">
        <v>88</v>
      </c>
      <c r="E162" s="158">
        <f>SUM(E163)</f>
        <v>3250</v>
      </c>
      <c r="F162" s="158">
        <f>SUM(F163)</f>
        <v>1000</v>
      </c>
      <c r="G162" s="158">
        <f>SUM(G163)</f>
        <v>0</v>
      </c>
      <c r="H162" s="158">
        <f>SUM(H163)</f>
        <v>166.5</v>
      </c>
      <c r="I162" s="97">
        <f t="shared" si="111"/>
        <v>5.12307692307692</v>
      </c>
      <c r="J162" s="97">
        <v>0</v>
      </c>
    </row>
    <row r="163" spans="1:10">
      <c r="A163" s="82"/>
      <c r="B163" s="82"/>
      <c r="C163" s="159">
        <v>61</v>
      </c>
      <c r="D163" s="326" t="s">
        <v>88</v>
      </c>
      <c r="E163" s="160">
        <f>E72</f>
        <v>3250</v>
      </c>
      <c r="F163" s="160">
        <f>F72</f>
        <v>1000</v>
      </c>
      <c r="G163" s="160">
        <f>G72</f>
        <v>0</v>
      </c>
      <c r="H163" s="160">
        <f>H72</f>
        <v>166.5</v>
      </c>
      <c r="I163" s="124">
        <f t="shared" si="111"/>
        <v>5.12307692307692</v>
      </c>
      <c r="J163" s="124">
        <v>0</v>
      </c>
    </row>
    <row r="164" s="4" customFormat="1" spans="1:10">
      <c r="A164" s="71"/>
      <c r="B164" s="71">
        <v>7</v>
      </c>
      <c r="C164" s="128"/>
      <c r="D164" s="325" t="s">
        <v>133</v>
      </c>
      <c r="E164" s="158">
        <f>SUM(E165)</f>
        <v>0</v>
      </c>
      <c r="F164" s="158">
        <f>SUM(F165)</f>
        <v>0</v>
      </c>
      <c r="G164" s="158">
        <f>SUM(G165)</f>
        <v>0</v>
      </c>
      <c r="H164" s="158">
        <f>SUM(H165)</f>
        <v>0</v>
      </c>
      <c r="I164" s="97">
        <f t="shared" si="111"/>
        <v>0</v>
      </c>
      <c r="J164" s="97">
        <f>IF(H164&gt;0,H164/G164*100,0)</f>
        <v>0</v>
      </c>
    </row>
    <row r="165" spans="1:10">
      <c r="A165" s="82"/>
      <c r="B165" s="82"/>
      <c r="C165" s="159">
        <v>71</v>
      </c>
      <c r="D165" s="327" t="s">
        <v>134</v>
      </c>
      <c r="E165" s="160">
        <f>E66</f>
        <v>0</v>
      </c>
      <c r="F165" s="160">
        <f>F66</f>
        <v>0</v>
      </c>
      <c r="G165" s="160">
        <f>G66</f>
        <v>0</v>
      </c>
      <c r="H165" s="160">
        <f>H66</f>
        <v>0</v>
      </c>
      <c r="I165" s="124">
        <f t="shared" si="111"/>
        <v>0</v>
      </c>
      <c r="J165" s="124">
        <f>IF(H165&gt;0,H165/G165*100,0)</f>
        <v>0</v>
      </c>
    </row>
    <row r="166" ht="13.5" customHeight="1" spans="1:10">
      <c r="A166" s="162"/>
      <c r="B166" s="162"/>
      <c r="C166" s="163"/>
      <c r="D166" s="164"/>
      <c r="E166" s="165"/>
      <c r="F166" s="165"/>
      <c r="G166" s="165"/>
      <c r="H166" s="165"/>
      <c r="I166" s="165"/>
      <c r="J166" s="165"/>
    </row>
    <row r="167" s="4" customFormat="1" spans="1:10">
      <c r="A167" s="73"/>
      <c r="B167" s="73"/>
      <c r="C167" s="166"/>
      <c r="D167" s="328" t="s">
        <v>135</v>
      </c>
      <c r="E167" s="168">
        <f>SUM(E168+E170+E172+E174+E176)</f>
        <v>414388.17</v>
      </c>
      <c r="F167" s="168">
        <f>SUM(F168+F170+F172+F174+F176)</f>
        <v>467000</v>
      </c>
      <c r="G167" s="168">
        <f>SUM(G168+G170+G172+G174+G176)</f>
        <v>483000</v>
      </c>
      <c r="H167" s="168">
        <f>SUM(H168+H170+H172+H174+H176)</f>
        <v>463691.7</v>
      </c>
      <c r="I167" s="97">
        <f t="shared" ref="I167:I177" si="113">IF(H167&gt;0,H167/E167*100,0)</f>
        <v>111.897909633859</v>
      </c>
      <c r="J167" s="97">
        <f t="shared" ref="J167:J177" si="114">IF(H167&gt;0,H167/G167*100,0)</f>
        <v>96.0024223602484</v>
      </c>
    </row>
    <row r="168" s="4" customFormat="1" spans="1:10">
      <c r="A168" s="71"/>
      <c r="B168" s="71">
        <v>1</v>
      </c>
      <c r="C168" s="128"/>
      <c r="D168" s="325" t="s">
        <v>85</v>
      </c>
      <c r="E168" s="158">
        <f>SUM(E169)</f>
        <v>144629.42</v>
      </c>
      <c r="F168" s="158">
        <f>SUM(F169)</f>
        <v>183000</v>
      </c>
      <c r="G168" s="158">
        <f>SUM(G169)</f>
        <v>215000</v>
      </c>
      <c r="H168" s="158">
        <f>SUM(H169)</f>
        <v>196819.04</v>
      </c>
      <c r="I168" s="97">
        <f t="shared" si="113"/>
        <v>136.085064850568</v>
      </c>
      <c r="J168" s="97">
        <f t="shared" si="114"/>
        <v>91.5437395348837</v>
      </c>
    </row>
    <row r="169" spans="1:10">
      <c r="A169" s="82"/>
      <c r="B169" s="82"/>
      <c r="C169" s="159">
        <v>11</v>
      </c>
      <c r="D169" s="326" t="s">
        <v>85</v>
      </c>
      <c r="E169" s="160">
        <f>E95+E132+E137+E147</f>
        <v>144629.42</v>
      </c>
      <c r="F169" s="160">
        <f>F95+F132+F137+F147</f>
        <v>183000</v>
      </c>
      <c r="G169" s="160">
        <f>G95+G132+G137+G147</f>
        <v>215000</v>
      </c>
      <c r="H169" s="160">
        <f>H95+H132+H137+H147</f>
        <v>196819.04</v>
      </c>
      <c r="I169" s="124">
        <f t="shared" si="113"/>
        <v>136.085064850568</v>
      </c>
      <c r="J169" s="124">
        <f t="shared" si="114"/>
        <v>91.5437395348837</v>
      </c>
    </row>
    <row r="170" s="4" customFormat="1" spans="1:10">
      <c r="A170" s="71"/>
      <c r="B170" s="71">
        <v>4</v>
      </c>
      <c r="C170" s="128"/>
      <c r="D170" s="325" t="s">
        <v>131</v>
      </c>
      <c r="E170" s="158">
        <f>SUM(E171)</f>
        <v>107608.75</v>
      </c>
      <c r="F170" s="158">
        <f>SUM(F171)</f>
        <v>125000</v>
      </c>
      <c r="G170" s="158">
        <f>SUM(G171)</f>
        <v>114000</v>
      </c>
      <c r="H170" s="158">
        <f>SUM(H171)</f>
        <v>112872.66</v>
      </c>
      <c r="I170" s="97">
        <f t="shared" si="113"/>
        <v>104.891711872873</v>
      </c>
      <c r="J170" s="97">
        <f t="shared" si="114"/>
        <v>99.0111052631579</v>
      </c>
    </row>
    <row r="171" spans="1:10">
      <c r="A171" s="82"/>
      <c r="B171" s="82"/>
      <c r="C171" s="159">
        <v>43</v>
      </c>
      <c r="D171" s="326" t="s">
        <v>86</v>
      </c>
      <c r="E171" s="160">
        <f>E96+E133+E138+E148</f>
        <v>107608.75</v>
      </c>
      <c r="F171" s="160">
        <f>F96+F133+F138+F148</f>
        <v>125000</v>
      </c>
      <c r="G171" s="160">
        <f>G96+G133+G138+G148</f>
        <v>114000</v>
      </c>
      <c r="H171" s="160">
        <f>H96+H133+H138+H148</f>
        <v>112872.66</v>
      </c>
      <c r="I171" s="124">
        <f t="shared" si="113"/>
        <v>104.891711872873</v>
      </c>
      <c r="J171" s="124">
        <f t="shared" si="114"/>
        <v>99.0111052631579</v>
      </c>
    </row>
    <row r="172" s="4" customFormat="1" spans="1:10">
      <c r="A172" s="71"/>
      <c r="B172" s="71">
        <v>5</v>
      </c>
      <c r="C172" s="128"/>
      <c r="D172" s="325" t="s">
        <v>132</v>
      </c>
      <c r="E172" s="158">
        <f>SUM(E173)</f>
        <v>158900</v>
      </c>
      <c r="F172" s="158">
        <f>SUM(F173)</f>
        <v>158000</v>
      </c>
      <c r="G172" s="158">
        <f>SUM(G173)</f>
        <v>154000</v>
      </c>
      <c r="H172" s="158">
        <f>SUM(H173)</f>
        <v>154000</v>
      </c>
      <c r="I172" s="97">
        <f t="shared" si="113"/>
        <v>96.9162995594714</v>
      </c>
      <c r="J172" s="97">
        <f t="shared" si="114"/>
        <v>100</v>
      </c>
    </row>
    <row r="173" spans="1:10">
      <c r="A173" s="82"/>
      <c r="B173" s="82"/>
      <c r="C173" s="159">
        <v>52</v>
      </c>
      <c r="D173" s="326" t="s">
        <v>87</v>
      </c>
      <c r="E173" s="160">
        <f>E97+E149</f>
        <v>158900</v>
      </c>
      <c r="F173" s="160">
        <f>F97+F149</f>
        <v>158000</v>
      </c>
      <c r="G173" s="160">
        <f>G97+G149</f>
        <v>154000</v>
      </c>
      <c r="H173" s="160">
        <f>H97+H149</f>
        <v>154000</v>
      </c>
      <c r="I173" s="124">
        <f t="shared" si="113"/>
        <v>96.9162995594714</v>
      </c>
      <c r="J173" s="124">
        <f t="shared" si="114"/>
        <v>100</v>
      </c>
    </row>
    <row r="174" s="4" customFormat="1" spans="1:10">
      <c r="A174" s="71"/>
      <c r="B174" s="71">
        <v>6</v>
      </c>
      <c r="C174" s="128"/>
      <c r="D174" s="325" t="s">
        <v>88</v>
      </c>
      <c r="E174" s="158">
        <f>SUM(E175)</f>
        <v>3250</v>
      </c>
      <c r="F174" s="158">
        <f>SUM(F175)</f>
        <v>1000</v>
      </c>
      <c r="G174" s="158">
        <f>SUM(G175)</f>
        <v>0</v>
      </c>
      <c r="H174" s="158">
        <f>SUM(H175)</f>
        <v>0</v>
      </c>
      <c r="I174" s="97">
        <f t="shared" si="113"/>
        <v>0</v>
      </c>
      <c r="J174" s="97">
        <f t="shared" si="114"/>
        <v>0</v>
      </c>
    </row>
    <row r="175" spans="1:10">
      <c r="A175" s="82"/>
      <c r="B175" s="82"/>
      <c r="C175" s="159">
        <v>61</v>
      </c>
      <c r="D175" s="326" t="s">
        <v>88</v>
      </c>
      <c r="E175" s="160">
        <f>E134+E150</f>
        <v>3250</v>
      </c>
      <c r="F175" s="160">
        <f>F134+F150</f>
        <v>1000</v>
      </c>
      <c r="G175" s="160">
        <f>G134+G150</f>
        <v>0</v>
      </c>
      <c r="H175" s="160">
        <f>H134+H150</f>
        <v>0</v>
      </c>
      <c r="I175" s="124">
        <f t="shared" si="113"/>
        <v>0</v>
      </c>
      <c r="J175" s="124">
        <f t="shared" si="114"/>
        <v>0</v>
      </c>
    </row>
    <row r="176" s="4" customFormat="1" spans="1:10">
      <c r="A176" s="71"/>
      <c r="B176" s="71">
        <v>7</v>
      </c>
      <c r="C176" s="128"/>
      <c r="D176" s="325" t="s">
        <v>133</v>
      </c>
      <c r="E176" s="158">
        <f>SUM(E177)</f>
        <v>0</v>
      </c>
      <c r="F176" s="158">
        <f>SUM(F177)</f>
        <v>0</v>
      </c>
      <c r="G176" s="158">
        <f>SUM(G177)</f>
        <v>0</v>
      </c>
      <c r="H176" s="158">
        <f>SUM(H177)</f>
        <v>0</v>
      </c>
      <c r="I176" s="97">
        <f t="shared" si="113"/>
        <v>0</v>
      </c>
      <c r="J176" s="97">
        <f t="shared" si="114"/>
        <v>0</v>
      </c>
    </row>
    <row r="177" spans="1:10">
      <c r="A177" s="82"/>
      <c r="B177" s="82"/>
      <c r="C177" s="159">
        <v>71</v>
      </c>
      <c r="D177" s="327" t="s">
        <v>134</v>
      </c>
      <c r="E177" s="160">
        <f>E99</f>
        <v>0</v>
      </c>
      <c r="F177" s="160">
        <f>F99</f>
        <v>0</v>
      </c>
      <c r="G177" s="160">
        <f>G99</f>
        <v>0</v>
      </c>
      <c r="H177" s="160">
        <f>H99</f>
        <v>0</v>
      </c>
      <c r="I177" s="124">
        <f t="shared" si="113"/>
        <v>0</v>
      </c>
      <c r="J177" s="124">
        <f t="shared" si="114"/>
        <v>0</v>
      </c>
    </row>
    <row r="178" spans="1:10">
      <c r="A178" s="152"/>
      <c r="B178" s="152"/>
      <c r="C178" s="153"/>
      <c r="D178" s="153"/>
      <c r="E178" s="153"/>
      <c r="F178" s="153"/>
      <c r="G178" s="153"/>
      <c r="H178" s="153"/>
      <c r="I178" s="153"/>
      <c r="J178" s="177"/>
    </row>
    <row r="179" ht="18.75" customHeight="1" spans="4:10">
      <c r="D179" s="169" t="s">
        <v>136</v>
      </c>
      <c r="E179" s="169"/>
      <c r="F179" s="169"/>
      <c r="G179" s="169"/>
      <c r="H179" s="169"/>
      <c r="I179" s="169"/>
      <c r="J179" s="169"/>
    </row>
    <row r="180" ht="24" spans="4:10">
      <c r="D180" s="170" t="s">
        <v>137</v>
      </c>
      <c r="E180" s="20" t="s">
        <v>14</v>
      </c>
      <c r="F180" s="20" t="s">
        <v>15</v>
      </c>
      <c r="G180" s="20" t="s">
        <v>16</v>
      </c>
      <c r="H180" s="20" t="s">
        <v>17</v>
      </c>
      <c r="I180" s="20" t="s">
        <v>18</v>
      </c>
      <c r="J180" s="20" t="s">
        <v>19</v>
      </c>
    </row>
    <row r="181" spans="4:10">
      <c r="D181" s="171">
        <v>1</v>
      </c>
      <c r="E181" s="24">
        <v>2</v>
      </c>
      <c r="F181" s="24">
        <v>3</v>
      </c>
      <c r="G181" s="24">
        <v>4</v>
      </c>
      <c r="H181" s="24">
        <v>5</v>
      </c>
      <c r="I181" s="24">
        <v>6</v>
      </c>
      <c r="J181" s="24">
        <v>7</v>
      </c>
    </row>
    <row r="182" spans="4:10">
      <c r="D182" s="67" t="s">
        <v>138</v>
      </c>
      <c r="E182" s="172">
        <f t="shared" ref="E182:H184" si="115">SUM(E183)</f>
        <v>414388.17</v>
      </c>
      <c r="F182" s="172">
        <f t="shared" si="115"/>
        <v>467000</v>
      </c>
      <c r="G182" s="172">
        <f t="shared" si="115"/>
        <v>483000</v>
      </c>
      <c r="H182" s="172">
        <f t="shared" si="115"/>
        <v>463691.7</v>
      </c>
      <c r="I182" s="97">
        <f>IF(H182&gt;0,H182/E182*100,0)</f>
        <v>111.897909633859</v>
      </c>
      <c r="J182" s="97">
        <f>IF(H182&gt;0,H182/G182*100,0)</f>
        <v>96.0024223602484</v>
      </c>
    </row>
    <row r="183" spans="4:10">
      <c r="D183" s="71" t="s">
        <v>139</v>
      </c>
      <c r="E183" s="97">
        <f t="shared" si="115"/>
        <v>414388.17</v>
      </c>
      <c r="F183" s="97">
        <f t="shared" si="115"/>
        <v>467000</v>
      </c>
      <c r="G183" s="97">
        <f t="shared" si="115"/>
        <v>483000</v>
      </c>
      <c r="H183" s="97">
        <f t="shared" si="115"/>
        <v>463691.7</v>
      </c>
      <c r="I183" s="97">
        <f>IF(H183&gt;0,H183/E183*100,0)</f>
        <v>111.897909633859</v>
      </c>
      <c r="J183" s="97">
        <f>IF(H183&gt;0,H183/G183*100,0)</f>
        <v>96.0024223602484</v>
      </c>
    </row>
    <row r="184" spans="4:10">
      <c r="D184" s="329" t="s">
        <v>140</v>
      </c>
      <c r="E184" s="124">
        <f t="shared" si="115"/>
        <v>414388.17</v>
      </c>
      <c r="F184" s="124">
        <f t="shared" si="115"/>
        <v>467000</v>
      </c>
      <c r="G184" s="124">
        <f t="shared" si="115"/>
        <v>483000</v>
      </c>
      <c r="H184" s="124">
        <f t="shared" si="115"/>
        <v>463691.7</v>
      </c>
      <c r="I184" s="124">
        <f>IF(H184&gt;0,H184/E184*100,0)</f>
        <v>111.897909633859</v>
      </c>
      <c r="J184" s="124">
        <f>IF(H184&gt;0,H184/G184*100,0)</f>
        <v>96.0024223602484</v>
      </c>
    </row>
    <row r="185" spans="4:10">
      <c r="D185" s="91" t="s">
        <v>141</v>
      </c>
      <c r="E185" s="124">
        <f>SUM(E17)</f>
        <v>414388.17</v>
      </c>
      <c r="F185" s="124">
        <f>SUM(F17)</f>
        <v>467000</v>
      </c>
      <c r="G185" s="124">
        <f>SUM(G17)</f>
        <v>483000</v>
      </c>
      <c r="H185" s="124">
        <f>SUM(H17)</f>
        <v>463691.7</v>
      </c>
      <c r="I185" s="124">
        <f>IF(H185&gt;0,H185/E185*100,0)</f>
        <v>111.897909633859</v>
      </c>
      <c r="J185" s="124">
        <f>IF(H185&gt;0,H185/G185*100,0)</f>
        <v>96.0024223602484</v>
      </c>
    </row>
    <row r="186" spans="4:10">
      <c r="D186" s="174"/>
      <c r="E186" s="174"/>
      <c r="F186" s="174"/>
      <c r="G186" s="174"/>
      <c r="H186" s="174"/>
      <c r="I186" s="174"/>
      <c r="J186" s="177"/>
    </row>
    <row r="187" ht="15.75" spans="1:10">
      <c r="A187" s="14" t="s">
        <v>142</v>
      </c>
      <c r="B187" s="16"/>
      <c r="C187" s="16"/>
      <c r="D187" s="16"/>
      <c r="E187" s="16"/>
      <c r="F187" s="16"/>
      <c r="G187" s="16"/>
      <c r="H187" s="16"/>
      <c r="I187" s="16"/>
      <c r="J187" s="16"/>
    </row>
    <row r="188" ht="24" spans="1:10">
      <c r="A188" s="304" t="s">
        <v>13</v>
      </c>
      <c r="B188" s="18"/>
      <c r="C188" s="18"/>
      <c r="D188" s="19"/>
      <c r="E188" s="20" t="s">
        <v>14</v>
      </c>
      <c r="F188" s="20" t="s">
        <v>15</v>
      </c>
      <c r="G188" s="20" t="s">
        <v>16</v>
      </c>
      <c r="H188" s="20" t="s">
        <v>17</v>
      </c>
      <c r="I188" s="20" t="s">
        <v>18</v>
      </c>
      <c r="J188" s="20" t="s">
        <v>19</v>
      </c>
    </row>
    <row r="189" spans="1:10">
      <c r="A189" s="38">
        <v>1</v>
      </c>
      <c r="B189" s="39"/>
      <c r="C189" s="39"/>
      <c r="D189" s="40"/>
      <c r="E189" s="24">
        <v>2</v>
      </c>
      <c r="F189" s="24">
        <v>3</v>
      </c>
      <c r="G189" s="24">
        <v>4</v>
      </c>
      <c r="H189" s="24">
        <v>5</v>
      </c>
      <c r="I189" s="24">
        <v>6</v>
      </c>
      <c r="J189" s="24">
        <v>7</v>
      </c>
    </row>
    <row r="190" spans="1:10">
      <c r="A190" s="155">
        <v>8</v>
      </c>
      <c r="B190" s="155"/>
      <c r="C190" s="155"/>
      <c r="D190" s="155" t="s">
        <v>143</v>
      </c>
      <c r="E190" s="172">
        <f t="shared" ref="E190:H191" si="116">SUM(E191)</f>
        <v>0</v>
      </c>
      <c r="F190" s="172">
        <f t="shared" si="116"/>
        <v>0</v>
      </c>
      <c r="G190" s="172">
        <f t="shared" si="116"/>
        <v>0</v>
      </c>
      <c r="H190" s="172">
        <f t="shared" si="116"/>
        <v>0</v>
      </c>
      <c r="I190" s="97">
        <f>IF(H190&gt;0,H190/E190*100,0)</f>
        <v>0</v>
      </c>
      <c r="J190" s="97">
        <f>IF(H190&gt;0,H190/G190*100,0)</f>
        <v>0</v>
      </c>
    </row>
    <row r="191" spans="1:10">
      <c r="A191" s="71"/>
      <c r="B191" s="82">
        <v>84</v>
      </c>
      <c r="C191" s="82"/>
      <c r="D191" s="82" t="s">
        <v>144</v>
      </c>
      <c r="E191" s="124">
        <f t="shared" si="116"/>
        <v>0</v>
      </c>
      <c r="F191" s="124">
        <f t="shared" si="116"/>
        <v>0</v>
      </c>
      <c r="G191" s="124">
        <f t="shared" si="116"/>
        <v>0</v>
      </c>
      <c r="H191" s="124">
        <f t="shared" si="116"/>
        <v>0</v>
      </c>
      <c r="I191" s="124">
        <f>IF(H191&gt;0,H191/E191*100,0)</f>
        <v>0</v>
      </c>
      <c r="J191" s="124">
        <f>IF(H191&gt;0,H191/G191*100,0)</f>
        <v>0</v>
      </c>
    </row>
    <row r="192" spans="1:10">
      <c r="A192" s="93"/>
      <c r="B192" s="117"/>
      <c r="C192" s="109">
        <v>81</v>
      </c>
      <c r="D192" s="315" t="s">
        <v>145</v>
      </c>
      <c r="E192" s="175">
        <v>0</v>
      </c>
      <c r="F192" s="175">
        <v>0</v>
      </c>
      <c r="G192" s="175">
        <v>0</v>
      </c>
      <c r="H192" s="175">
        <v>0</v>
      </c>
      <c r="I192" s="134">
        <f>IF(H192&gt;0,H192/E192*100,0)</f>
        <v>0</v>
      </c>
      <c r="J192" s="135">
        <f>IF(H192&gt;0,H192/G192*100,0)</f>
        <v>0</v>
      </c>
    </row>
    <row r="193" spans="1:10">
      <c r="A193" s="156">
        <v>5</v>
      </c>
      <c r="B193" s="156"/>
      <c r="C193" s="156"/>
      <c r="D193" s="178" t="s">
        <v>146</v>
      </c>
      <c r="E193" s="172">
        <f t="shared" ref="E193:H194" si="117">SUM(E194)</f>
        <v>0</v>
      </c>
      <c r="F193" s="172">
        <f t="shared" si="117"/>
        <v>0</v>
      </c>
      <c r="G193" s="172">
        <f t="shared" si="117"/>
        <v>0</v>
      </c>
      <c r="H193" s="172">
        <f t="shared" si="117"/>
        <v>0</v>
      </c>
      <c r="I193" s="97">
        <f>IF(H193&gt;0,H193/E193*100,0)</f>
        <v>0</v>
      </c>
      <c r="J193" s="97">
        <f>IF(H193&gt;0,H193/G193*100,0)</f>
        <v>0</v>
      </c>
    </row>
    <row r="194" spans="1:10">
      <c r="A194" s="82"/>
      <c r="B194" s="82">
        <v>54</v>
      </c>
      <c r="C194" s="82"/>
      <c r="D194" s="179" t="s">
        <v>147</v>
      </c>
      <c r="E194" s="124">
        <f t="shared" si="117"/>
        <v>0</v>
      </c>
      <c r="F194" s="124">
        <f t="shared" si="117"/>
        <v>0</v>
      </c>
      <c r="G194" s="124">
        <f t="shared" si="117"/>
        <v>0</v>
      </c>
      <c r="H194" s="124">
        <f t="shared" si="117"/>
        <v>0</v>
      </c>
      <c r="I194" s="124">
        <f>IF(H194&gt;0,H194/E194*100,0)</f>
        <v>0</v>
      </c>
      <c r="J194" s="124">
        <f>IF(H194&gt;0,H194/G194*100,0)</f>
        <v>0</v>
      </c>
    </row>
    <row r="195" spans="1:10">
      <c r="A195" s="79"/>
      <c r="B195" s="180"/>
      <c r="C195" s="181">
        <v>11</v>
      </c>
      <c r="D195" s="330" t="s">
        <v>85</v>
      </c>
      <c r="E195" s="182">
        <v>0</v>
      </c>
      <c r="F195" s="182">
        <v>0</v>
      </c>
      <c r="G195" s="182">
        <v>0</v>
      </c>
      <c r="H195" s="182">
        <v>0</v>
      </c>
      <c r="I195" s="182">
        <v>0</v>
      </c>
      <c r="J195" s="182">
        <v>0</v>
      </c>
    </row>
    <row r="197" ht="15.75" spans="1:10">
      <c r="A197" s="14" t="s">
        <v>148</v>
      </c>
      <c r="B197" s="16"/>
      <c r="C197" s="16"/>
      <c r="D197" s="16"/>
      <c r="E197" s="16"/>
      <c r="F197" s="16"/>
      <c r="G197" s="16"/>
      <c r="H197" s="16"/>
      <c r="I197" s="16"/>
      <c r="J197" s="16"/>
    </row>
    <row r="198" ht="15.75" spans="1:10">
      <c r="A198" s="169" t="s">
        <v>149</v>
      </c>
      <c r="B198" s="169"/>
      <c r="C198" s="169"/>
      <c r="D198" s="169"/>
      <c r="E198" s="169"/>
      <c r="F198" s="169"/>
      <c r="G198" s="169"/>
      <c r="H198" s="169"/>
      <c r="I198" s="169"/>
      <c r="J198" s="169"/>
    </row>
    <row r="199" ht="25.5" customHeight="1" spans="1:10">
      <c r="A199" s="17" t="s">
        <v>150</v>
      </c>
      <c r="B199" s="18"/>
      <c r="C199" s="18"/>
      <c r="D199" s="18"/>
      <c r="E199" s="20" t="s">
        <v>14</v>
      </c>
      <c r="F199" s="20" t="s">
        <v>15</v>
      </c>
      <c r="G199" s="20" t="s">
        <v>16</v>
      </c>
      <c r="H199" s="20" t="s">
        <v>17</v>
      </c>
      <c r="I199" s="20" t="s">
        <v>18</v>
      </c>
      <c r="J199" s="20" t="s">
        <v>19</v>
      </c>
    </row>
    <row r="200" spans="1:10">
      <c r="A200" s="38">
        <v>1</v>
      </c>
      <c r="B200" s="39"/>
      <c r="C200" s="39"/>
      <c r="D200" s="39"/>
      <c r="E200" s="24">
        <v>2</v>
      </c>
      <c r="F200" s="24">
        <v>3</v>
      </c>
      <c r="G200" s="24">
        <v>4</v>
      </c>
      <c r="H200" s="24">
        <v>5</v>
      </c>
      <c r="I200" s="24">
        <v>6</v>
      </c>
      <c r="J200" s="24">
        <v>7</v>
      </c>
    </row>
    <row r="201" spans="1:10">
      <c r="A201" s="183" t="s">
        <v>151</v>
      </c>
      <c r="B201" s="184"/>
      <c r="C201" s="185"/>
      <c r="D201" s="186" t="s">
        <v>152</v>
      </c>
      <c r="E201" s="157">
        <f t="shared" ref="E201:H201" si="118">SUM(E202)</f>
        <v>414388.17</v>
      </c>
      <c r="F201" s="157">
        <f t="shared" si="118"/>
        <v>467000</v>
      </c>
      <c r="G201" s="157">
        <f t="shared" si="118"/>
        <v>483000</v>
      </c>
      <c r="H201" s="157">
        <f t="shared" si="118"/>
        <v>463691.7</v>
      </c>
      <c r="I201" s="97">
        <f t="shared" ref="I201:I215" si="119">IF(H201&gt;0,H201/E201*100,0)</f>
        <v>111.897909633859</v>
      </c>
      <c r="J201" s="97">
        <f t="shared" ref="J201:J218" si="120">IF(H201&gt;0,H201/G201*100,0)</f>
        <v>96.0024223602484</v>
      </c>
    </row>
    <row r="202" ht="15.75" spans="1:10">
      <c r="A202" s="187" t="s">
        <v>153</v>
      </c>
      <c r="B202" s="188"/>
      <c r="C202" s="189"/>
      <c r="D202" s="190" t="s">
        <v>154</v>
      </c>
      <c r="E202" s="191">
        <f>SUM(E203+E254+E359+E369+E379+E397+E433)</f>
        <v>414388.17</v>
      </c>
      <c r="F202" s="191">
        <f>SUM(F203+F254+F359+F369+F379+F397+F433)</f>
        <v>467000</v>
      </c>
      <c r="G202" s="191">
        <f>SUM(G203+G254+G359+G369+G379+G397+G433)</f>
        <v>483000</v>
      </c>
      <c r="H202" s="191">
        <f>SUM(H203+H254+H359+H369+H379+H397+H433)</f>
        <v>463691.7</v>
      </c>
      <c r="I202" s="104">
        <f t="shared" si="119"/>
        <v>111.897909633859</v>
      </c>
      <c r="J202" s="105">
        <f t="shared" si="120"/>
        <v>96.0024223602484</v>
      </c>
    </row>
    <row r="203" s="8" customFormat="1" spans="1:10">
      <c r="A203" s="192" t="s">
        <v>155</v>
      </c>
      <c r="B203" s="193"/>
      <c r="C203" s="194"/>
      <c r="D203" s="195" t="s">
        <v>85</v>
      </c>
      <c r="E203" s="196">
        <f t="shared" ref="E203:H203" si="121">SUM(E204)</f>
        <v>143121.42</v>
      </c>
      <c r="F203" s="196">
        <f t="shared" si="121"/>
        <v>180000</v>
      </c>
      <c r="G203" s="196">
        <f t="shared" si="121"/>
        <v>212500</v>
      </c>
      <c r="H203" s="196">
        <f t="shared" si="121"/>
        <v>196096.09</v>
      </c>
      <c r="I203" s="236">
        <f t="shared" si="119"/>
        <v>137.013795698785</v>
      </c>
      <c r="J203" s="237">
        <f t="shared" si="120"/>
        <v>92.2805129411765</v>
      </c>
    </row>
    <row r="204" s="4" customFormat="1" spans="1:10">
      <c r="A204" s="183">
        <v>3</v>
      </c>
      <c r="B204" s="184"/>
      <c r="C204" s="185"/>
      <c r="D204" s="197" t="s">
        <v>80</v>
      </c>
      <c r="E204" s="157">
        <f>SUM(E205+E219+E251)</f>
        <v>143121.42</v>
      </c>
      <c r="F204" s="157">
        <f>SUM(F205+F219+F251)</f>
        <v>180000</v>
      </c>
      <c r="G204" s="157">
        <f>SUM(G205+G219+G251)</f>
        <v>212500</v>
      </c>
      <c r="H204" s="157">
        <f>SUM(H205+H219+H251)</f>
        <v>196096.09</v>
      </c>
      <c r="I204" s="97">
        <f t="shared" si="119"/>
        <v>137.013795698785</v>
      </c>
      <c r="J204" s="97">
        <f t="shared" si="120"/>
        <v>92.2805129411765</v>
      </c>
    </row>
    <row r="205" s="9" customFormat="1" spans="1:10">
      <c r="A205" s="198">
        <v>31</v>
      </c>
      <c r="B205" s="199"/>
      <c r="C205" s="200"/>
      <c r="D205" s="201" t="s">
        <v>81</v>
      </c>
      <c r="E205" s="202">
        <f>SUM(E206+E209+E216)</f>
        <v>143121.42</v>
      </c>
      <c r="F205" s="202">
        <f>SUM(F206+F209+F216)</f>
        <v>180000</v>
      </c>
      <c r="G205" s="202">
        <f>SUM(G206+G209+G216)</f>
        <v>212500</v>
      </c>
      <c r="H205" s="202">
        <f>SUM(H206+H209+H216)</f>
        <v>196096.09</v>
      </c>
      <c r="I205" s="97">
        <f t="shared" si="119"/>
        <v>137.013795698785</v>
      </c>
      <c r="J205" s="97">
        <f t="shared" si="120"/>
        <v>92.2805129411765</v>
      </c>
    </row>
    <row r="206" s="4" customFormat="1" spans="1:10">
      <c r="A206" s="203"/>
      <c r="B206" s="204">
        <v>311</v>
      </c>
      <c r="C206" s="132"/>
      <c r="D206" s="205" t="s">
        <v>156</v>
      </c>
      <c r="E206" s="158">
        <f t="shared" ref="E206:H206" si="122">SUM(E207)</f>
        <v>139121.42</v>
      </c>
      <c r="F206" s="158">
        <f t="shared" si="122"/>
        <v>170000</v>
      </c>
      <c r="G206" s="158">
        <f t="shared" si="122"/>
        <v>195000</v>
      </c>
      <c r="H206" s="158">
        <f t="shared" si="122"/>
        <v>189696.09</v>
      </c>
      <c r="I206" s="97">
        <f t="shared" si="119"/>
        <v>136.352899503182</v>
      </c>
      <c r="J206" s="97">
        <f t="shared" si="120"/>
        <v>97.2800461538462</v>
      </c>
    </row>
    <row r="207" spans="1:10">
      <c r="A207" s="206"/>
      <c r="B207" s="207">
        <v>3111</v>
      </c>
      <c r="C207" s="208"/>
      <c r="D207" s="209" t="s">
        <v>157</v>
      </c>
      <c r="E207" s="210">
        <f>SUM(E208)</f>
        <v>139121.42</v>
      </c>
      <c r="F207" s="210">
        <f>SUM(F208)</f>
        <v>170000</v>
      </c>
      <c r="G207" s="210">
        <f>SUM(G208)</f>
        <v>195000</v>
      </c>
      <c r="H207" s="210">
        <f>SUM(H208)</f>
        <v>189696.09</v>
      </c>
      <c r="I207" s="95">
        <f t="shared" si="119"/>
        <v>136.352899503182</v>
      </c>
      <c r="J207" s="95">
        <f t="shared" si="120"/>
        <v>97.2800461538462</v>
      </c>
    </row>
    <row r="208" spans="1:10">
      <c r="A208" s="206"/>
      <c r="B208" s="211"/>
      <c r="C208" s="212">
        <v>31111</v>
      </c>
      <c r="D208" s="213" t="s">
        <v>158</v>
      </c>
      <c r="E208" s="214">
        <v>139121.42</v>
      </c>
      <c r="F208" s="214">
        <v>170000</v>
      </c>
      <c r="G208" s="214">
        <v>195000</v>
      </c>
      <c r="H208" s="214">
        <v>189696.09</v>
      </c>
      <c r="I208" s="81">
        <f t="shared" si="119"/>
        <v>136.352899503182</v>
      </c>
      <c r="J208" s="81">
        <f t="shared" si="120"/>
        <v>97.2800461538462</v>
      </c>
    </row>
    <row r="209" s="4" customFormat="1" spans="1:10">
      <c r="A209" s="203"/>
      <c r="B209" s="204">
        <v>312</v>
      </c>
      <c r="C209" s="132"/>
      <c r="D209" s="205" t="s">
        <v>159</v>
      </c>
      <c r="E209" s="158">
        <f t="shared" ref="E209:H209" si="123">SUM(E210)</f>
        <v>4000</v>
      </c>
      <c r="F209" s="158">
        <f t="shared" si="123"/>
        <v>5000</v>
      </c>
      <c r="G209" s="158">
        <f t="shared" si="123"/>
        <v>5000</v>
      </c>
      <c r="H209" s="158">
        <f t="shared" si="123"/>
        <v>0</v>
      </c>
      <c r="I209" s="97">
        <f t="shared" si="119"/>
        <v>0</v>
      </c>
      <c r="J209" s="97">
        <f t="shared" si="120"/>
        <v>0</v>
      </c>
    </row>
    <row r="210" spans="1:10">
      <c r="A210" s="206"/>
      <c r="B210" s="207">
        <v>3121</v>
      </c>
      <c r="C210" s="208"/>
      <c r="D210" s="209" t="s">
        <v>83</v>
      </c>
      <c r="E210" s="210">
        <f>SUM(E211:E215)</f>
        <v>4000</v>
      </c>
      <c r="F210" s="210">
        <f>SUM(F211:F215)</f>
        <v>5000</v>
      </c>
      <c r="G210" s="210">
        <f>SUM(G211:G215)</f>
        <v>5000</v>
      </c>
      <c r="H210" s="210">
        <f>SUM(H211:H215)</f>
        <v>0</v>
      </c>
      <c r="I210" s="95">
        <f t="shared" si="119"/>
        <v>0</v>
      </c>
      <c r="J210" s="95">
        <f t="shared" si="120"/>
        <v>0</v>
      </c>
    </row>
    <row r="211" spans="1:10">
      <c r="A211" s="206"/>
      <c r="B211" s="211"/>
      <c r="C211" s="212">
        <v>31212</v>
      </c>
      <c r="D211" s="213" t="s">
        <v>160</v>
      </c>
      <c r="E211" s="214">
        <v>0</v>
      </c>
      <c r="F211" s="214">
        <v>0</v>
      </c>
      <c r="G211" s="214">
        <v>0</v>
      </c>
      <c r="H211" s="214">
        <v>0</v>
      </c>
      <c r="I211" s="81">
        <f t="shared" si="119"/>
        <v>0</v>
      </c>
      <c r="J211" s="81">
        <f t="shared" si="120"/>
        <v>0</v>
      </c>
    </row>
    <row r="212" spans="1:10">
      <c r="A212" s="206"/>
      <c r="B212" s="211"/>
      <c r="C212" s="212">
        <v>31213</v>
      </c>
      <c r="D212" s="213" t="s">
        <v>161</v>
      </c>
      <c r="E212" s="214">
        <v>0</v>
      </c>
      <c r="F212" s="214">
        <v>0</v>
      </c>
      <c r="G212" s="214">
        <v>0</v>
      </c>
      <c r="H212" s="214">
        <v>0</v>
      </c>
      <c r="I212" s="81">
        <f t="shared" si="119"/>
        <v>0</v>
      </c>
      <c r="J212" s="81">
        <f t="shared" si="120"/>
        <v>0</v>
      </c>
    </row>
    <row r="213" spans="1:10">
      <c r="A213" s="206"/>
      <c r="B213" s="211"/>
      <c r="C213" s="212">
        <v>31215</v>
      </c>
      <c r="D213" s="213" t="s">
        <v>162</v>
      </c>
      <c r="E213" s="214">
        <v>0</v>
      </c>
      <c r="F213" s="214">
        <v>0</v>
      </c>
      <c r="G213" s="214">
        <v>0</v>
      </c>
      <c r="H213" s="214">
        <v>0</v>
      </c>
      <c r="I213" s="81">
        <f t="shared" si="119"/>
        <v>0</v>
      </c>
      <c r="J213" s="81">
        <f t="shared" si="120"/>
        <v>0</v>
      </c>
    </row>
    <row r="214" spans="1:10">
      <c r="A214" s="206"/>
      <c r="B214" s="211"/>
      <c r="C214" s="212">
        <v>31216</v>
      </c>
      <c r="D214" s="213" t="s">
        <v>163</v>
      </c>
      <c r="E214" s="214">
        <v>4000</v>
      </c>
      <c r="F214" s="214">
        <v>5000</v>
      </c>
      <c r="G214" s="214">
        <v>5000</v>
      </c>
      <c r="H214" s="214">
        <v>0</v>
      </c>
      <c r="I214" s="81">
        <f t="shared" si="119"/>
        <v>0</v>
      </c>
      <c r="J214" s="81">
        <f t="shared" si="120"/>
        <v>0</v>
      </c>
    </row>
    <row r="215" spans="1:10">
      <c r="A215" s="206"/>
      <c r="B215" s="211"/>
      <c r="C215" s="212">
        <v>31219</v>
      </c>
      <c r="D215" s="213" t="s">
        <v>164</v>
      </c>
      <c r="E215" s="214">
        <v>0</v>
      </c>
      <c r="F215" s="214">
        <v>0</v>
      </c>
      <c r="G215" s="214">
        <v>0</v>
      </c>
      <c r="H215" s="214">
        <v>0</v>
      </c>
      <c r="I215" s="81">
        <f t="shared" si="119"/>
        <v>0</v>
      </c>
      <c r="J215" s="81">
        <f t="shared" si="120"/>
        <v>0</v>
      </c>
    </row>
    <row r="216" s="4" customFormat="1" spans="1:10">
      <c r="A216" s="203"/>
      <c r="B216" s="204">
        <v>313</v>
      </c>
      <c r="C216" s="132"/>
      <c r="D216" s="205" t="s">
        <v>165</v>
      </c>
      <c r="E216" s="158">
        <f t="shared" ref="E216:H216" si="124">SUM(E217)</f>
        <v>0</v>
      </c>
      <c r="F216" s="158">
        <f t="shared" si="124"/>
        <v>5000</v>
      </c>
      <c r="G216" s="158">
        <f t="shared" si="124"/>
        <v>12500</v>
      </c>
      <c r="H216" s="158">
        <f t="shared" si="124"/>
        <v>6400</v>
      </c>
      <c r="I216" s="97">
        <v>0</v>
      </c>
      <c r="J216" s="97">
        <f t="shared" si="120"/>
        <v>51.2</v>
      </c>
    </row>
    <row r="217" spans="1:10">
      <c r="A217" s="206"/>
      <c r="B217" s="207">
        <v>3132</v>
      </c>
      <c r="C217" s="208"/>
      <c r="D217" s="209" t="s">
        <v>84</v>
      </c>
      <c r="E217" s="210">
        <f>SUM(E218)</f>
        <v>0</v>
      </c>
      <c r="F217" s="210">
        <f>SUM(F218)</f>
        <v>5000</v>
      </c>
      <c r="G217" s="210">
        <f>SUM(G218)</f>
        <v>12500</v>
      </c>
      <c r="H217" s="210">
        <f>SUM(H218)</f>
        <v>6400</v>
      </c>
      <c r="I217" s="95">
        <v>0</v>
      </c>
      <c r="J217" s="95">
        <f t="shared" si="120"/>
        <v>51.2</v>
      </c>
    </row>
    <row r="218" spans="1:10">
      <c r="A218" s="215"/>
      <c r="B218" s="216"/>
      <c r="C218" s="217">
        <v>31321</v>
      </c>
      <c r="D218" s="213" t="s">
        <v>84</v>
      </c>
      <c r="E218" s="218">
        <v>0</v>
      </c>
      <c r="F218" s="218">
        <v>5000</v>
      </c>
      <c r="G218" s="218">
        <v>12500</v>
      </c>
      <c r="H218" s="218">
        <v>6400</v>
      </c>
      <c r="I218" s="81">
        <v>0</v>
      </c>
      <c r="J218" s="81">
        <f t="shared" si="120"/>
        <v>51.2</v>
      </c>
    </row>
    <row r="219" s="9" customFormat="1" hidden="1" spans="1:10">
      <c r="A219" s="219">
        <v>32</v>
      </c>
      <c r="B219" s="220"/>
      <c r="C219" s="221"/>
      <c r="D219" s="222" t="s">
        <v>89</v>
      </c>
      <c r="E219" s="223">
        <f>SUM(E220+E225+E232+E242+E244)</f>
        <v>0</v>
      </c>
      <c r="F219" s="223">
        <f>SUM(F220+F225+F232+F242+F244)</f>
        <v>0</v>
      </c>
      <c r="G219" s="223">
        <f>SUM(G220+G225+G232+G242+G244)</f>
        <v>0</v>
      </c>
      <c r="H219" s="223">
        <f>SUM(H220+H225+H232+H242+H244)</f>
        <v>0</v>
      </c>
      <c r="I219" s="238"/>
      <c r="J219" s="238"/>
    </row>
    <row r="220" s="4" customFormat="1" hidden="1" spans="1:10">
      <c r="A220" s="203"/>
      <c r="B220" s="204">
        <v>321</v>
      </c>
      <c r="C220" s="132"/>
      <c r="D220" s="205" t="s">
        <v>90</v>
      </c>
      <c r="E220" s="158">
        <f t="shared" ref="E220:G220" si="125">SUM(E221:E224)</f>
        <v>0</v>
      </c>
      <c r="F220" s="158">
        <f t="shared" ref="F220" si="126">SUM(F221:F224)</f>
        <v>0</v>
      </c>
      <c r="G220" s="158">
        <f t="shared" si="125"/>
        <v>0</v>
      </c>
      <c r="H220" s="158">
        <f t="shared" ref="H220" si="127">SUM(H221:H224)</f>
        <v>0</v>
      </c>
      <c r="I220" s="97"/>
      <c r="J220" s="97"/>
    </row>
    <row r="221" hidden="1" spans="1:10">
      <c r="A221" s="206"/>
      <c r="B221" s="211"/>
      <c r="C221" s="208">
        <v>3211</v>
      </c>
      <c r="D221" s="209" t="s">
        <v>91</v>
      </c>
      <c r="E221" s="210"/>
      <c r="F221" s="210"/>
      <c r="G221" s="210"/>
      <c r="H221" s="210"/>
      <c r="I221" s="210"/>
      <c r="J221" s="210"/>
    </row>
    <row r="222" hidden="1" spans="1:10">
      <c r="A222" s="206"/>
      <c r="B222" s="211"/>
      <c r="C222" s="208">
        <v>3212</v>
      </c>
      <c r="D222" s="209" t="s">
        <v>92</v>
      </c>
      <c r="E222" s="210"/>
      <c r="F222" s="210"/>
      <c r="G222" s="210"/>
      <c r="H222" s="210"/>
      <c r="I222" s="210"/>
      <c r="J222" s="210"/>
    </row>
    <row r="223" hidden="1" spans="1:10">
      <c r="A223" s="206"/>
      <c r="B223" s="211"/>
      <c r="C223" s="208">
        <v>3213</v>
      </c>
      <c r="D223" s="224" t="s">
        <v>93</v>
      </c>
      <c r="E223" s="210"/>
      <c r="F223" s="210"/>
      <c r="G223" s="210"/>
      <c r="H223" s="210"/>
      <c r="I223" s="210"/>
      <c r="J223" s="210"/>
    </row>
    <row r="224" hidden="1" spans="1:10">
      <c r="A224" s="206"/>
      <c r="B224" s="211"/>
      <c r="C224" s="208">
        <v>3214</v>
      </c>
      <c r="D224" s="224" t="s">
        <v>94</v>
      </c>
      <c r="E224" s="210"/>
      <c r="F224" s="210"/>
      <c r="G224" s="210"/>
      <c r="H224" s="210"/>
      <c r="I224" s="210"/>
      <c r="J224" s="210"/>
    </row>
    <row r="225" s="4" customFormat="1" hidden="1" spans="1:10">
      <c r="A225" s="203"/>
      <c r="B225" s="204">
        <v>322</v>
      </c>
      <c r="C225" s="132"/>
      <c r="D225" s="225" t="s">
        <v>95</v>
      </c>
      <c r="E225" s="158">
        <f t="shared" ref="E225:G225" si="128">SUM(E226:E231)</f>
        <v>0</v>
      </c>
      <c r="F225" s="158">
        <f t="shared" ref="F225" si="129">SUM(F226:F231)</f>
        <v>0</v>
      </c>
      <c r="G225" s="158">
        <f t="shared" si="128"/>
        <v>0</v>
      </c>
      <c r="H225" s="158">
        <f t="shared" ref="H225" si="130">SUM(H226:H231)</f>
        <v>0</v>
      </c>
      <c r="I225" s="97"/>
      <c r="J225" s="97"/>
    </row>
    <row r="226" hidden="1" spans="1:10">
      <c r="A226" s="206"/>
      <c r="B226" s="211"/>
      <c r="C226" s="208">
        <v>3221</v>
      </c>
      <c r="D226" s="224" t="s">
        <v>96</v>
      </c>
      <c r="E226" s="210"/>
      <c r="F226" s="210"/>
      <c r="G226" s="210"/>
      <c r="H226" s="210"/>
      <c r="I226" s="210"/>
      <c r="J226" s="210"/>
    </row>
    <row r="227" hidden="1" spans="1:10">
      <c r="A227" s="206"/>
      <c r="B227" s="211"/>
      <c r="C227" s="208">
        <v>3222</v>
      </c>
      <c r="D227" s="224" t="s">
        <v>97</v>
      </c>
      <c r="E227" s="210"/>
      <c r="F227" s="210"/>
      <c r="G227" s="210"/>
      <c r="H227" s="210"/>
      <c r="I227" s="210"/>
      <c r="J227" s="210"/>
    </row>
    <row r="228" hidden="1" spans="1:10">
      <c r="A228" s="206"/>
      <c r="B228" s="211"/>
      <c r="C228" s="208">
        <v>3223</v>
      </c>
      <c r="D228" s="224" t="s">
        <v>98</v>
      </c>
      <c r="E228" s="210"/>
      <c r="F228" s="210"/>
      <c r="G228" s="210"/>
      <c r="H228" s="210"/>
      <c r="I228" s="210"/>
      <c r="J228" s="210"/>
    </row>
    <row r="229" hidden="1" spans="1:10">
      <c r="A229" s="206"/>
      <c r="B229" s="211"/>
      <c r="C229" s="208">
        <v>3224</v>
      </c>
      <c r="D229" s="224" t="s">
        <v>99</v>
      </c>
      <c r="E229" s="210"/>
      <c r="F229" s="210"/>
      <c r="G229" s="210"/>
      <c r="H229" s="210"/>
      <c r="I229" s="210"/>
      <c r="J229" s="210"/>
    </row>
    <row r="230" hidden="1" spans="1:10">
      <c r="A230" s="206"/>
      <c r="B230" s="211"/>
      <c r="C230" s="208">
        <v>3225</v>
      </c>
      <c r="D230" s="224" t="s">
        <v>100</v>
      </c>
      <c r="E230" s="210"/>
      <c r="F230" s="210"/>
      <c r="G230" s="210"/>
      <c r="H230" s="210"/>
      <c r="I230" s="210"/>
      <c r="J230" s="210"/>
    </row>
    <row r="231" hidden="1" spans="1:10">
      <c r="A231" s="206"/>
      <c r="B231" s="211"/>
      <c r="C231" s="208">
        <v>3227</v>
      </c>
      <c r="D231" s="224" t="s">
        <v>101</v>
      </c>
      <c r="E231" s="210"/>
      <c r="F231" s="210"/>
      <c r="G231" s="210"/>
      <c r="H231" s="210"/>
      <c r="I231" s="210"/>
      <c r="J231" s="210"/>
    </row>
    <row r="232" s="4" customFormat="1" hidden="1" spans="1:10">
      <c r="A232" s="203"/>
      <c r="B232" s="204">
        <v>323</v>
      </c>
      <c r="C232" s="132"/>
      <c r="D232" s="225" t="s">
        <v>102</v>
      </c>
      <c r="E232" s="158">
        <f>SUM(E233:E241)</f>
        <v>0</v>
      </c>
      <c r="F232" s="158">
        <f>SUM(F233:F241)</f>
        <v>0</v>
      </c>
      <c r="G232" s="158">
        <f>SUM(G233:G241)</f>
        <v>0</v>
      </c>
      <c r="H232" s="158">
        <f>SUM(H233:H241)</f>
        <v>0</v>
      </c>
      <c r="I232" s="97"/>
      <c r="J232" s="97"/>
    </row>
    <row r="233" hidden="1" spans="1:10">
      <c r="A233" s="206"/>
      <c r="B233" s="211"/>
      <c r="C233" s="208">
        <v>3231</v>
      </c>
      <c r="D233" s="224" t="s">
        <v>103</v>
      </c>
      <c r="E233" s="210"/>
      <c r="F233" s="210"/>
      <c r="G233" s="210"/>
      <c r="H233" s="210"/>
      <c r="I233" s="210"/>
      <c r="J233" s="210"/>
    </row>
    <row r="234" hidden="1" spans="1:10">
      <c r="A234" s="206"/>
      <c r="B234" s="211"/>
      <c r="C234" s="208">
        <v>3232</v>
      </c>
      <c r="D234" s="224" t="s">
        <v>104</v>
      </c>
      <c r="E234" s="210"/>
      <c r="F234" s="210"/>
      <c r="G234" s="210"/>
      <c r="H234" s="210"/>
      <c r="I234" s="210"/>
      <c r="J234" s="210"/>
    </row>
    <row r="235" hidden="1" spans="1:10">
      <c r="A235" s="206"/>
      <c r="B235" s="211"/>
      <c r="C235" s="208">
        <v>3233</v>
      </c>
      <c r="D235" s="224" t="s">
        <v>105</v>
      </c>
      <c r="E235" s="210"/>
      <c r="F235" s="210"/>
      <c r="G235" s="210"/>
      <c r="H235" s="210"/>
      <c r="I235" s="210"/>
      <c r="J235" s="210"/>
    </row>
    <row r="236" hidden="1" spans="1:10">
      <c r="A236" s="206"/>
      <c r="B236" s="211"/>
      <c r="C236" s="208">
        <v>3234</v>
      </c>
      <c r="D236" s="224" t="s">
        <v>106</v>
      </c>
      <c r="E236" s="210"/>
      <c r="F236" s="210"/>
      <c r="G236" s="210"/>
      <c r="H236" s="210"/>
      <c r="I236" s="210"/>
      <c r="J236" s="210"/>
    </row>
    <row r="237" hidden="1" spans="1:10">
      <c r="A237" s="206"/>
      <c r="B237" s="211"/>
      <c r="C237" s="208">
        <v>3235</v>
      </c>
      <c r="D237" s="224" t="s">
        <v>107</v>
      </c>
      <c r="E237" s="210"/>
      <c r="F237" s="210"/>
      <c r="G237" s="210"/>
      <c r="H237" s="210"/>
      <c r="I237" s="210"/>
      <c r="J237" s="210"/>
    </row>
    <row r="238" hidden="1" spans="1:10">
      <c r="A238" s="206"/>
      <c r="B238" s="211"/>
      <c r="C238" s="208">
        <v>3236</v>
      </c>
      <c r="D238" s="224" t="s">
        <v>108</v>
      </c>
      <c r="E238" s="210"/>
      <c r="F238" s="210"/>
      <c r="G238" s="210"/>
      <c r="H238" s="210"/>
      <c r="I238" s="210"/>
      <c r="J238" s="210"/>
    </row>
    <row r="239" hidden="1" spans="1:10">
      <c r="A239" s="206"/>
      <c r="B239" s="211"/>
      <c r="C239" s="208">
        <v>3237</v>
      </c>
      <c r="D239" s="224" t="s">
        <v>109</v>
      </c>
      <c r="E239" s="210"/>
      <c r="F239" s="210"/>
      <c r="G239" s="210"/>
      <c r="H239" s="210"/>
      <c r="I239" s="210"/>
      <c r="J239" s="210"/>
    </row>
    <row r="240" hidden="1" spans="1:10">
      <c r="A240" s="206"/>
      <c r="B240" s="211"/>
      <c r="C240" s="208">
        <v>3238</v>
      </c>
      <c r="D240" s="224" t="s">
        <v>110</v>
      </c>
      <c r="E240" s="210"/>
      <c r="F240" s="210"/>
      <c r="G240" s="210"/>
      <c r="H240" s="210"/>
      <c r="I240" s="210"/>
      <c r="J240" s="210"/>
    </row>
    <row r="241" hidden="1" spans="1:10">
      <c r="A241" s="206"/>
      <c r="B241" s="211"/>
      <c r="C241" s="208">
        <v>3239</v>
      </c>
      <c r="D241" s="224" t="s">
        <v>111</v>
      </c>
      <c r="E241" s="210"/>
      <c r="F241" s="210"/>
      <c r="G241" s="210"/>
      <c r="H241" s="210"/>
      <c r="I241" s="210"/>
      <c r="J241" s="210"/>
    </row>
    <row r="242" s="4" customFormat="1" hidden="1" spans="1:10">
      <c r="A242" s="203"/>
      <c r="B242" s="204">
        <v>324</v>
      </c>
      <c r="C242" s="132"/>
      <c r="D242" s="225" t="s">
        <v>112</v>
      </c>
      <c r="E242" s="158">
        <f t="shared" ref="E242:H242" si="131">SUM(E243)</f>
        <v>0</v>
      </c>
      <c r="F242" s="158">
        <f t="shared" si="131"/>
        <v>0</v>
      </c>
      <c r="G242" s="158">
        <f t="shared" si="131"/>
        <v>0</v>
      </c>
      <c r="H242" s="158">
        <f t="shared" si="131"/>
        <v>0</v>
      </c>
      <c r="I242" s="97"/>
      <c r="J242" s="97"/>
    </row>
    <row r="243" hidden="1" spans="1:10">
      <c r="A243" s="206"/>
      <c r="B243" s="211"/>
      <c r="C243" s="208">
        <v>3241</v>
      </c>
      <c r="D243" s="224" t="s">
        <v>112</v>
      </c>
      <c r="E243" s="210"/>
      <c r="F243" s="210"/>
      <c r="G243" s="210"/>
      <c r="H243" s="210"/>
      <c r="I243" s="210"/>
      <c r="J243" s="210"/>
    </row>
    <row r="244" s="4" customFormat="1" hidden="1" spans="1:10">
      <c r="A244" s="203"/>
      <c r="B244" s="204">
        <v>329</v>
      </c>
      <c r="C244" s="132"/>
      <c r="D244" s="225" t="s">
        <v>113</v>
      </c>
      <c r="E244" s="158">
        <f>SUM(E245:E250)</f>
        <v>0</v>
      </c>
      <c r="F244" s="158">
        <f>SUM(F245:F250)</f>
        <v>0</v>
      </c>
      <c r="G244" s="158">
        <f>SUM(G245:G250)</f>
        <v>0</v>
      </c>
      <c r="H244" s="158">
        <f>SUM(H245:H250)</f>
        <v>0</v>
      </c>
      <c r="I244" s="97"/>
      <c r="J244" s="97"/>
    </row>
    <row r="245" ht="25.5" hidden="1" spans="1:10">
      <c r="A245" s="206"/>
      <c r="B245" s="211"/>
      <c r="C245" s="208">
        <v>3291</v>
      </c>
      <c r="D245" s="224" t="s">
        <v>166</v>
      </c>
      <c r="E245" s="210"/>
      <c r="F245" s="210"/>
      <c r="G245" s="210"/>
      <c r="H245" s="210"/>
      <c r="I245" s="210"/>
      <c r="J245" s="210"/>
    </row>
    <row r="246" hidden="1" spans="1:10">
      <c r="A246" s="206"/>
      <c r="B246" s="211"/>
      <c r="C246" s="208">
        <v>3292</v>
      </c>
      <c r="D246" s="224" t="s">
        <v>115</v>
      </c>
      <c r="E246" s="210"/>
      <c r="F246" s="210"/>
      <c r="G246" s="210"/>
      <c r="H246" s="210"/>
      <c r="I246" s="210"/>
      <c r="J246" s="210"/>
    </row>
    <row r="247" hidden="1" spans="1:10">
      <c r="A247" s="206"/>
      <c r="B247" s="211"/>
      <c r="C247" s="208">
        <v>3293</v>
      </c>
      <c r="D247" s="224" t="s">
        <v>116</v>
      </c>
      <c r="E247" s="210"/>
      <c r="F247" s="210"/>
      <c r="G247" s="210"/>
      <c r="H247" s="210"/>
      <c r="I247" s="210"/>
      <c r="J247" s="210"/>
    </row>
    <row r="248" hidden="1" spans="1:10">
      <c r="A248" s="206"/>
      <c r="B248" s="211"/>
      <c r="C248" s="208">
        <v>3294</v>
      </c>
      <c r="D248" s="224" t="s">
        <v>117</v>
      </c>
      <c r="E248" s="210"/>
      <c r="F248" s="210"/>
      <c r="G248" s="210"/>
      <c r="H248" s="210"/>
      <c r="I248" s="210"/>
      <c r="J248" s="210"/>
    </row>
    <row r="249" hidden="1" spans="1:10">
      <c r="A249" s="206"/>
      <c r="B249" s="211"/>
      <c r="C249" s="208">
        <v>3295</v>
      </c>
      <c r="D249" s="224" t="s">
        <v>118</v>
      </c>
      <c r="E249" s="210"/>
      <c r="F249" s="210"/>
      <c r="G249" s="210"/>
      <c r="H249" s="210"/>
      <c r="I249" s="210"/>
      <c r="J249" s="210"/>
    </row>
    <row r="250" hidden="1" spans="1:10">
      <c r="A250" s="206"/>
      <c r="B250" s="211"/>
      <c r="C250" s="208">
        <v>3299</v>
      </c>
      <c r="D250" s="224" t="s">
        <v>113</v>
      </c>
      <c r="E250" s="210"/>
      <c r="F250" s="210"/>
      <c r="G250" s="210"/>
      <c r="H250" s="210"/>
      <c r="I250" s="95"/>
      <c r="J250" s="95"/>
    </row>
    <row r="251" s="9" customFormat="1" spans="1:10">
      <c r="A251" s="198">
        <v>34</v>
      </c>
      <c r="B251" s="226"/>
      <c r="C251" s="227"/>
      <c r="D251" s="201" t="s">
        <v>119</v>
      </c>
      <c r="E251" s="202">
        <f t="shared" ref="E251:H252" si="132">SUM(E252)</f>
        <v>0</v>
      </c>
      <c r="F251" s="202">
        <f t="shared" si="132"/>
        <v>0</v>
      </c>
      <c r="G251" s="202">
        <f t="shared" si="132"/>
        <v>0</v>
      </c>
      <c r="H251" s="202">
        <f t="shared" si="132"/>
        <v>0</v>
      </c>
      <c r="I251" s="97">
        <f t="shared" ref="I251:I282" si="133">IF(H251&gt;0,H251/E251*100,0)</f>
        <v>0</v>
      </c>
      <c r="J251" s="97">
        <f t="shared" ref="J251:J282" si="134">IF(H251&gt;0,H251/G251*100,0)</f>
        <v>0</v>
      </c>
    </row>
    <row r="252" s="4" customFormat="1" spans="1:11">
      <c r="A252" s="203"/>
      <c r="B252" s="204">
        <v>343</v>
      </c>
      <c r="C252" s="132"/>
      <c r="D252" s="205" t="s">
        <v>167</v>
      </c>
      <c r="E252" s="158">
        <f t="shared" si="132"/>
        <v>0</v>
      </c>
      <c r="F252" s="158">
        <f t="shared" si="132"/>
        <v>0</v>
      </c>
      <c r="G252" s="158">
        <f t="shared" si="132"/>
        <v>0</v>
      </c>
      <c r="H252" s="158">
        <f t="shared" si="132"/>
        <v>0</v>
      </c>
      <c r="I252" s="97">
        <f t="shared" si="133"/>
        <v>0</v>
      </c>
      <c r="J252" s="97">
        <f t="shared" si="134"/>
        <v>0</v>
      </c>
      <c r="K252"/>
    </row>
    <row r="253" ht="15.75" spans="1:10">
      <c r="A253" s="228"/>
      <c r="B253" s="229"/>
      <c r="C253" s="230">
        <v>3431</v>
      </c>
      <c r="D253" s="231" t="s">
        <v>120</v>
      </c>
      <c r="E253" s="232">
        <v>0</v>
      </c>
      <c r="F253" s="232">
        <v>0</v>
      </c>
      <c r="G253" s="232">
        <v>0</v>
      </c>
      <c r="H253" s="232">
        <v>0</v>
      </c>
      <c r="I253" s="95">
        <f t="shared" si="133"/>
        <v>0</v>
      </c>
      <c r="J253" s="95">
        <f t="shared" si="134"/>
        <v>0</v>
      </c>
    </row>
    <row r="254" s="10" customFormat="1" spans="1:10">
      <c r="A254" s="192" t="s">
        <v>168</v>
      </c>
      <c r="B254" s="193"/>
      <c r="C254" s="194"/>
      <c r="D254" s="331" t="s">
        <v>86</v>
      </c>
      <c r="E254" s="234">
        <f t="shared" ref="E254:H254" si="135">SUM(E255)</f>
        <v>107608.75</v>
      </c>
      <c r="F254" s="234">
        <f t="shared" si="135"/>
        <v>125000</v>
      </c>
      <c r="G254" s="234">
        <f t="shared" si="135"/>
        <v>114000</v>
      </c>
      <c r="H254" s="234">
        <f t="shared" si="135"/>
        <v>112872.66</v>
      </c>
      <c r="I254" s="134">
        <f t="shared" si="133"/>
        <v>104.891711872873</v>
      </c>
      <c r="J254" s="135">
        <f t="shared" si="134"/>
        <v>99.0111052631579</v>
      </c>
    </row>
    <row r="255" spans="1:10">
      <c r="A255" s="183">
        <v>3</v>
      </c>
      <c r="B255" s="184"/>
      <c r="C255" s="184"/>
      <c r="D255" s="197" t="s">
        <v>80</v>
      </c>
      <c r="E255" s="157">
        <f>SUM(E256+E270+E354)</f>
        <v>107608.75</v>
      </c>
      <c r="F255" s="157">
        <f>SUM(F256+F270+F354)</f>
        <v>125000</v>
      </c>
      <c r="G255" s="157">
        <f>SUM(G256+G270+G354)</f>
        <v>114000</v>
      </c>
      <c r="H255" s="157">
        <f>SUM(H256+H270+H354)</f>
        <v>112872.66</v>
      </c>
      <c r="I255" s="97">
        <f t="shared" si="133"/>
        <v>104.891711872873</v>
      </c>
      <c r="J255" s="97">
        <f t="shared" si="134"/>
        <v>99.0111052631579</v>
      </c>
    </row>
    <row r="256" s="7" customFormat="1" spans="1:10">
      <c r="A256" s="198">
        <v>31</v>
      </c>
      <c r="B256" s="199"/>
      <c r="C256" s="199"/>
      <c r="D256" s="235" t="s">
        <v>81</v>
      </c>
      <c r="E256" s="202">
        <f t="shared" ref="E256:G256" si="136">SUM(E257+E260+E267)</f>
        <v>31335.59</v>
      </c>
      <c r="F256" s="202">
        <f t="shared" ref="F256" si="137">SUM(F257+F260+F267)</f>
        <v>32950</v>
      </c>
      <c r="G256" s="202">
        <f t="shared" si="136"/>
        <v>22950</v>
      </c>
      <c r="H256" s="202">
        <f t="shared" ref="H256" si="138">SUM(H257+H260+H267)</f>
        <v>30933.83</v>
      </c>
      <c r="I256" s="97">
        <f t="shared" si="133"/>
        <v>98.7178795739924</v>
      </c>
      <c r="J256" s="97">
        <f t="shared" si="134"/>
        <v>134.787930283224</v>
      </c>
    </row>
    <row r="257" s="4" customFormat="1" spans="1:10">
      <c r="A257" s="203"/>
      <c r="B257" s="204">
        <v>311</v>
      </c>
      <c r="C257" s="204"/>
      <c r="D257" s="239" t="s">
        <v>156</v>
      </c>
      <c r="E257" s="158">
        <f t="shared" ref="E257:H257" si="139">SUM(E258)</f>
        <v>0</v>
      </c>
      <c r="F257" s="158">
        <f t="shared" si="139"/>
        <v>0</v>
      </c>
      <c r="G257" s="158">
        <f t="shared" si="139"/>
        <v>0</v>
      </c>
      <c r="H257" s="158">
        <f t="shared" si="139"/>
        <v>0</v>
      </c>
      <c r="I257" s="97">
        <f t="shared" si="133"/>
        <v>0</v>
      </c>
      <c r="J257" s="97">
        <f t="shared" si="134"/>
        <v>0</v>
      </c>
    </row>
    <row r="258" spans="1:10">
      <c r="A258" s="206"/>
      <c r="B258" s="207">
        <v>3111</v>
      </c>
      <c r="C258" s="207"/>
      <c r="D258" s="240" t="s">
        <v>82</v>
      </c>
      <c r="E258" s="210">
        <f>SUM(E259)</f>
        <v>0</v>
      </c>
      <c r="F258" s="210">
        <f>SUM(F259)</f>
        <v>0</v>
      </c>
      <c r="G258" s="210">
        <f>SUM(G259)</f>
        <v>0</v>
      </c>
      <c r="H258" s="210">
        <f>SUM(H259)</f>
        <v>0</v>
      </c>
      <c r="I258" s="95">
        <f t="shared" si="133"/>
        <v>0</v>
      </c>
      <c r="J258" s="95">
        <f t="shared" si="134"/>
        <v>0</v>
      </c>
    </row>
    <row r="259" spans="1:10">
      <c r="A259" s="206"/>
      <c r="B259" s="211"/>
      <c r="C259" s="241">
        <v>31111</v>
      </c>
      <c r="D259" s="242" t="s">
        <v>158</v>
      </c>
      <c r="E259" s="214">
        <v>0</v>
      </c>
      <c r="F259" s="214">
        <v>0</v>
      </c>
      <c r="G259" s="214">
        <v>0</v>
      </c>
      <c r="H259" s="214">
        <v>0</v>
      </c>
      <c r="I259" s="81">
        <f t="shared" si="133"/>
        <v>0</v>
      </c>
      <c r="J259" s="81">
        <f t="shared" si="134"/>
        <v>0</v>
      </c>
    </row>
    <row r="260" s="4" customFormat="1" spans="1:10">
      <c r="A260" s="203"/>
      <c r="B260" s="204">
        <v>312</v>
      </c>
      <c r="C260" s="204"/>
      <c r="D260" s="239" t="s">
        <v>159</v>
      </c>
      <c r="E260" s="158">
        <f t="shared" ref="E260:H260" si="140">SUM(E261)</f>
        <v>5450</v>
      </c>
      <c r="F260" s="158">
        <f t="shared" si="140"/>
        <v>6950</v>
      </c>
      <c r="G260" s="158">
        <f t="shared" si="140"/>
        <v>7650</v>
      </c>
      <c r="H260" s="158">
        <f t="shared" si="140"/>
        <v>10710</v>
      </c>
      <c r="I260" s="97">
        <f t="shared" si="133"/>
        <v>196.51376146789</v>
      </c>
      <c r="J260" s="97">
        <f t="shared" si="134"/>
        <v>140</v>
      </c>
    </row>
    <row r="261" spans="1:10">
      <c r="A261" s="206"/>
      <c r="B261" s="207">
        <v>3121</v>
      </c>
      <c r="C261" s="208"/>
      <c r="D261" s="209" t="s">
        <v>83</v>
      </c>
      <c r="E261" s="210">
        <f>SUM(E262:E266)</f>
        <v>5450</v>
      </c>
      <c r="F261" s="210">
        <f>SUM(F262:F266)</f>
        <v>6950</v>
      </c>
      <c r="G261" s="210">
        <f>SUM(G262:G266)</f>
        <v>7650</v>
      </c>
      <c r="H261" s="210">
        <f>SUM(H262:H266)</f>
        <v>10710</v>
      </c>
      <c r="I261" s="95">
        <f t="shared" si="133"/>
        <v>196.51376146789</v>
      </c>
      <c r="J261" s="95">
        <f t="shared" si="134"/>
        <v>140</v>
      </c>
    </row>
    <row r="262" spans="1:10">
      <c r="A262" s="206"/>
      <c r="B262" s="211"/>
      <c r="C262" s="212">
        <v>31212</v>
      </c>
      <c r="D262" s="213" t="s">
        <v>169</v>
      </c>
      <c r="E262" s="214">
        <v>0</v>
      </c>
      <c r="F262" s="214">
        <v>0</v>
      </c>
      <c r="G262" s="214">
        <v>0</v>
      </c>
      <c r="H262" s="214">
        <v>0</v>
      </c>
      <c r="I262" s="81">
        <f t="shared" si="133"/>
        <v>0</v>
      </c>
      <c r="J262" s="81">
        <f t="shared" si="134"/>
        <v>0</v>
      </c>
    </row>
    <row r="263" spans="1:10">
      <c r="A263" s="206"/>
      <c r="B263" s="211"/>
      <c r="C263" s="212">
        <v>31213</v>
      </c>
      <c r="D263" s="213" t="s">
        <v>170</v>
      </c>
      <c r="E263" s="214">
        <v>700</v>
      </c>
      <c r="F263" s="214">
        <v>0</v>
      </c>
      <c r="G263" s="214">
        <v>700</v>
      </c>
      <c r="H263" s="214">
        <v>560</v>
      </c>
      <c r="I263" s="81">
        <f t="shared" si="133"/>
        <v>80</v>
      </c>
      <c r="J263" s="81">
        <f t="shared" si="134"/>
        <v>80</v>
      </c>
    </row>
    <row r="264" spans="1:10">
      <c r="A264" s="206"/>
      <c r="B264" s="211"/>
      <c r="C264" s="212">
        <v>31215</v>
      </c>
      <c r="D264" s="213" t="s">
        <v>162</v>
      </c>
      <c r="E264" s="214">
        <v>0</v>
      </c>
      <c r="F264" s="214">
        <v>0</v>
      </c>
      <c r="G264" s="214">
        <v>0</v>
      </c>
      <c r="H264" s="214">
        <v>0</v>
      </c>
      <c r="I264" s="81">
        <f t="shared" si="133"/>
        <v>0</v>
      </c>
      <c r="J264" s="81">
        <f t="shared" si="134"/>
        <v>0</v>
      </c>
    </row>
    <row r="265" spans="1:10">
      <c r="A265" s="206"/>
      <c r="B265" s="211"/>
      <c r="C265" s="212">
        <v>31216</v>
      </c>
      <c r="D265" s="213" t="s">
        <v>163</v>
      </c>
      <c r="E265" s="214">
        <v>4750</v>
      </c>
      <c r="F265" s="214">
        <v>6950</v>
      </c>
      <c r="G265" s="214">
        <v>6950</v>
      </c>
      <c r="H265" s="214">
        <v>10150</v>
      </c>
      <c r="I265" s="81">
        <f t="shared" si="133"/>
        <v>213.684210526316</v>
      </c>
      <c r="J265" s="81">
        <f t="shared" si="134"/>
        <v>146.043165467626</v>
      </c>
    </row>
    <row r="266" spans="1:10">
      <c r="A266" s="206"/>
      <c r="B266" s="211"/>
      <c r="C266" s="212">
        <v>31219</v>
      </c>
      <c r="D266" s="213" t="s">
        <v>164</v>
      </c>
      <c r="E266" s="214">
        <v>0</v>
      </c>
      <c r="F266" s="214">
        <v>0</v>
      </c>
      <c r="G266" s="214">
        <v>0</v>
      </c>
      <c r="H266" s="214">
        <v>0</v>
      </c>
      <c r="I266" s="81">
        <f t="shared" si="133"/>
        <v>0</v>
      </c>
      <c r="J266" s="81">
        <f t="shared" si="134"/>
        <v>0</v>
      </c>
    </row>
    <row r="267" s="4" customFormat="1" spans="1:10">
      <c r="A267" s="203"/>
      <c r="B267" s="204">
        <v>313</v>
      </c>
      <c r="C267" s="204"/>
      <c r="D267" s="243" t="s">
        <v>165</v>
      </c>
      <c r="E267" s="158">
        <f t="shared" ref="E267:H267" si="141">SUM(E268)</f>
        <v>25885.59</v>
      </c>
      <c r="F267" s="158">
        <f t="shared" si="141"/>
        <v>26000</v>
      </c>
      <c r="G267" s="158">
        <f t="shared" si="141"/>
        <v>15300</v>
      </c>
      <c r="H267" s="158">
        <f t="shared" si="141"/>
        <v>20223.83</v>
      </c>
      <c r="I267" s="97">
        <f t="shared" si="133"/>
        <v>78.1277537038947</v>
      </c>
      <c r="J267" s="97">
        <f t="shared" si="134"/>
        <v>132.181895424837</v>
      </c>
    </row>
    <row r="268" spans="1:10">
      <c r="A268" s="206"/>
      <c r="B268" s="207">
        <v>3132</v>
      </c>
      <c r="C268" s="207"/>
      <c r="D268" s="244" t="s">
        <v>84</v>
      </c>
      <c r="E268" s="210">
        <f>SUM(E269)</f>
        <v>25885.59</v>
      </c>
      <c r="F268" s="210">
        <f>SUM(F269)</f>
        <v>26000</v>
      </c>
      <c r="G268" s="210">
        <f>SUM(G269)</f>
        <v>15300</v>
      </c>
      <c r="H268" s="210">
        <f>SUM(H269)</f>
        <v>20223.83</v>
      </c>
      <c r="I268" s="95">
        <f t="shared" si="133"/>
        <v>78.1277537038947</v>
      </c>
      <c r="J268" s="95">
        <f t="shared" si="134"/>
        <v>132.181895424837</v>
      </c>
    </row>
    <row r="269" spans="1:10">
      <c r="A269" s="206"/>
      <c r="B269" s="211"/>
      <c r="C269" s="241">
        <v>31321</v>
      </c>
      <c r="D269" s="245" t="s">
        <v>84</v>
      </c>
      <c r="E269" s="214">
        <v>25885.59</v>
      </c>
      <c r="F269" s="214">
        <v>26000</v>
      </c>
      <c r="G269" s="214">
        <v>15300</v>
      </c>
      <c r="H269" s="214">
        <v>20223.83</v>
      </c>
      <c r="I269" s="81">
        <f t="shared" si="133"/>
        <v>78.1277537038947</v>
      </c>
      <c r="J269" s="81">
        <f t="shared" si="134"/>
        <v>132.181895424837</v>
      </c>
    </row>
    <row r="270" s="9" customFormat="1" spans="1:10">
      <c r="A270" s="198">
        <v>32</v>
      </c>
      <c r="B270" s="226"/>
      <c r="C270" s="226"/>
      <c r="D270" s="235" t="s">
        <v>89</v>
      </c>
      <c r="E270" s="202">
        <f>SUM(E271+E284+E304+E335+E338)</f>
        <v>75523.34</v>
      </c>
      <c r="F270" s="202">
        <f>SUM(F271+F284+F304+F335+F338)</f>
        <v>91150</v>
      </c>
      <c r="G270" s="202">
        <f>SUM(G271+G284+G304+G335+G338)</f>
        <v>90150</v>
      </c>
      <c r="H270" s="202">
        <f>SUM(H271+H284+H304+H335+H338)</f>
        <v>81168.61</v>
      </c>
      <c r="I270" s="97">
        <f t="shared" si="133"/>
        <v>107.474868034173</v>
      </c>
      <c r="J270" s="97">
        <f t="shared" si="134"/>
        <v>90.0372823072657</v>
      </c>
    </row>
    <row r="271" s="4" customFormat="1" spans="1:10">
      <c r="A271" s="203"/>
      <c r="B271" s="204">
        <v>321</v>
      </c>
      <c r="C271" s="204"/>
      <c r="D271" s="239" t="s">
        <v>90</v>
      </c>
      <c r="E271" s="158">
        <f>SUM(E272+E276+E278+E281)</f>
        <v>8696.53</v>
      </c>
      <c r="F271" s="158">
        <f>SUM(F272+F276+F278+F281)</f>
        <v>10000</v>
      </c>
      <c r="G271" s="158">
        <f>SUM(G272+G276+G278+G281)</f>
        <v>10660</v>
      </c>
      <c r="H271" s="158">
        <f>SUM(H272+H276+H278+H281)</f>
        <v>10239.88</v>
      </c>
      <c r="I271" s="97">
        <f t="shared" si="133"/>
        <v>117.746733467256</v>
      </c>
      <c r="J271" s="97">
        <f t="shared" si="134"/>
        <v>96.0589118198874</v>
      </c>
    </row>
    <row r="272" spans="1:10">
      <c r="A272" s="206"/>
      <c r="B272" s="207">
        <v>3211</v>
      </c>
      <c r="C272" s="207"/>
      <c r="D272" s="244" t="s">
        <v>91</v>
      </c>
      <c r="E272" s="210">
        <f>SUM(E273:E275)</f>
        <v>23.9</v>
      </c>
      <c r="F272" s="210">
        <f>SUM(F273:F275)</f>
        <v>200</v>
      </c>
      <c r="G272" s="210">
        <f>SUM(G273:G275)</f>
        <v>160</v>
      </c>
      <c r="H272" s="210">
        <f>SUM(H273:H275)</f>
        <v>0</v>
      </c>
      <c r="I272" s="95">
        <f t="shared" si="133"/>
        <v>0</v>
      </c>
      <c r="J272" s="95">
        <f t="shared" si="134"/>
        <v>0</v>
      </c>
    </row>
    <row r="273" spans="1:10">
      <c r="A273" s="206"/>
      <c r="B273" s="211"/>
      <c r="C273" s="241">
        <v>32111</v>
      </c>
      <c r="D273" s="245" t="s">
        <v>171</v>
      </c>
      <c r="E273" s="214">
        <v>23.9</v>
      </c>
      <c r="F273" s="214">
        <v>60</v>
      </c>
      <c r="G273" s="214">
        <v>60</v>
      </c>
      <c r="H273" s="214">
        <v>0</v>
      </c>
      <c r="I273" s="81">
        <f t="shared" si="133"/>
        <v>0</v>
      </c>
      <c r="J273" s="81">
        <f t="shared" si="134"/>
        <v>0</v>
      </c>
    </row>
    <row r="274" spans="1:10">
      <c r="A274" s="206"/>
      <c r="B274" s="211"/>
      <c r="C274" s="241">
        <v>32113</v>
      </c>
      <c r="D274" s="245" t="s">
        <v>172</v>
      </c>
      <c r="E274" s="214">
        <v>0</v>
      </c>
      <c r="F274" s="214">
        <v>140</v>
      </c>
      <c r="G274" s="214">
        <v>100</v>
      </c>
      <c r="H274" s="214">
        <v>0</v>
      </c>
      <c r="I274" s="81">
        <f t="shared" si="133"/>
        <v>0</v>
      </c>
      <c r="J274" s="81">
        <f t="shared" si="134"/>
        <v>0</v>
      </c>
    </row>
    <row r="275" spans="1:10">
      <c r="A275" s="206"/>
      <c r="B275" s="211"/>
      <c r="C275" s="241">
        <v>31115</v>
      </c>
      <c r="D275" s="245" t="s">
        <v>173</v>
      </c>
      <c r="E275" s="214">
        <v>0</v>
      </c>
      <c r="F275" s="214">
        <v>0</v>
      </c>
      <c r="G275" s="214">
        <v>0</v>
      </c>
      <c r="H275" s="214">
        <v>0</v>
      </c>
      <c r="I275" s="81">
        <f t="shared" si="133"/>
        <v>0</v>
      </c>
      <c r="J275" s="81">
        <f t="shared" si="134"/>
        <v>0</v>
      </c>
    </row>
    <row r="276" spans="1:10">
      <c r="A276" s="206"/>
      <c r="B276" s="207">
        <v>3212</v>
      </c>
      <c r="C276" s="207"/>
      <c r="D276" s="244" t="s">
        <v>92</v>
      </c>
      <c r="E276" s="210">
        <f>SUM(E277)</f>
        <v>6260.39</v>
      </c>
      <c r="F276" s="210">
        <f>SUM(F277)</f>
        <v>6500</v>
      </c>
      <c r="G276" s="210">
        <f>SUM(G277)</f>
        <v>7700</v>
      </c>
      <c r="H276" s="210">
        <f>SUM(H277)</f>
        <v>7352.58</v>
      </c>
      <c r="I276" s="95">
        <f t="shared" si="133"/>
        <v>117.446037706916</v>
      </c>
      <c r="J276" s="95">
        <f t="shared" si="134"/>
        <v>95.4880519480519</v>
      </c>
    </row>
    <row r="277" spans="1:10">
      <c r="A277" s="206"/>
      <c r="B277" s="211"/>
      <c r="C277" s="241">
        <v>32121</v>
      </c>
      <c r="D277" s="245" t="s">
        <v>174</v>
      </c>
      <c r="E277" s="214">
        <v>6260.39</v>
      </c>
      <c r="F277" s="214">
        <v>6500</v>
      </c>
      <c r="G277" s="214">
        <v>7700</v>
      </c>
      <c r="H277" s="214">
        <v>7352.58</v>
      </c>
      <c r="I277" s="81">
        <f t="shared" si="133"/>
        <v>117.446037706916</v>
      </c>
      <c r="J277" s="81">
        <f t="shared" si="134"/>
        <v>95.4880519480519</v>
      </c>
    </row>
    <row r="278" spans="1:10">
      <c r="A278" s="206"/>
      <c r="B278" s="207">
        <v>3213</v>
      </c>
      <c r="C278" s="207"/>
      <c r="D278" s="244" t="s">
        <v>93</v>
      </c>
      <c r="E278" s="210">
        <f>SUM(E279:E280)</f>
        <v>894.74</v>
      </c>
      <c r="F278" s="210">
        <f>SUM(F279:F280)</f>
        <v>1300</v>
      </c>
      <c r="G278" s="210">
        <f>SUM(G279:G280)</f>
        <v>1300</v>
      </c>
      <c r="H278" s="210">
        <f>SUM(H279:H280)</f>
        <v>1050.8</v>
      </c>
      <c r="I278" s="95">
        <f t="shared" si="133"/>
        <v>117.441938440217</v>
      </c>
      <c r="J278" s="95">
        <f t="shared" si="134"/>
        <v>80.8307692307692</v>
      </c>
    </row>
    <row r="279" spans="1:10">
      <c r="A279" s="206"/>
      <c r="B279" s="211"/>
      <c r="C279" s="241">
        <v>32131</v>
      </c>
      <c r="D279" s="245" t="s">
        <v>175</v>
      </c>
      <c r="E279" s="214">
        <v>433</v>
      </c>
      <c r="F279" s="214">
        <v>700</v>
      </c>
      <c r="G279" s="214">
        <v>1200</v>
      </c>
      <c r="H279" s="214">
        <v>1050.8</v>
      </c>
      <c r="I279" s="81">
        <f t="shared" si="133"/>
        <v>242.678983833718</v>
      </c>
      <c r="J279" s="81">
        <f t="shared" si="134"/>
        <v>87.5666666666667</v>
      </c>
    </row>
    <row r="280" spans="1:10">
      <c r="A280" s="206"/>
      <c r="B280" s="211"/>
      <c r="C280" s="241">
        <v>32132</v>
      </c>
      <c r="D280" s="245" t="s">
        <v>176</v>
      </c>
      <c r="E280" s="214">
        <v>461.74</v>
      </c>
      <c r="F280" s="214">
        <v>600</v>
      </c>
      <c r="G280" s="214">
        <v>100</v>
      </c>
      <c r="H280" s="214">
        <v>0</v>
      </c>
      <c r="I280" s="81">
        <f t="shared" si="133"/>
        <v>0</v>
      </c>
      <c r="J280" s="81">
        <f t="shared" si="134"/>
        <v>0</v>
      </c>
    </row>
    <row r="281" spans="1:10">
      <c r="A281" s="206"/>
      <c r="B281" s="207">
        <v>3214</v>
      </c>
      <c r="C281" s="207"/>
      <c r="D281" s="244" t="s">
        <v>94</v>
      </c>
      <c r="E281" s="210">
        <f>SUM(E282:E283)</f>
        <v>1517.5</v>
      </c>
      <c r="F281" s="210">
        <f>SUM(F282:F283)</f>
        <v>2000</v>
      </c>
      <c r="G281" s="210">
        <f>SUM(G282:G283)</f>
        <v>1500</v>
      </c>
      <c r="H281" s="210">
        <f>SUM(H282:H283)</f>
        <v>1836.5</v>
      </c>
      <c r="I281" s="95">
        <f t="shared" si="133"/>
        <v>121.021416803954</v>
      </c>
      <c r="J281" s="95">
        <f t="shared" si="134"/>
        <v>122.433333333333</v>
      </c>
    </row>
    <row r="282" spans="1:10">
      <c r="A282" s="206"/>
      <c r="B282" s="211"/>
      <c r="C282" s="241">
        <v>32141</v>
      </c>
      <c r="D282" s="245" t="s">
        <v>177</v>
      </c>
      <c r="E282" s="214">
        <v>1517.5</v>
      </c>
      <c r="F282" s="214">
        <v>2000</v>
      </c>
      <c r="G282" s="214">
        <v>1500</v>
      </c>
      <c r="H282" s="214">
        <v>1836.5</v>
      </c>
      <c r="I282" s="81">
        <f t="shared" si="133"/>
        <v>121.021416803954</v>
      </c>
      <c r="J282" s="81">
        <f t="shared" si="134"/>
        <v>122.433333333333</v>
      </c>
    </row>
    <row r="283" spans="1:10">
      <c r="A283" s="206"/>
      <c r="B283" s="211"/>
      <c r="C283" s="241">
        <v>32149</v>
      </c>
      <c r="D283" s="245" t="s">
        <v>94</v>
      </c>
      <c r="E283" s="214">
        <v>0</v>
      </c>
      <c r="F283" s="214">
        <v>0</v>
      </c>
      <c r="G283" s="214">
        <v>0</v>
      </c>
      <c r="H283" s="214">
        <v>0</v>
      </c>
      <c r="I283" s="81">
        <f t="shared" ref="I283:I312" si="142">IF(H283&gt;0,H283/E283*100,0)</f>
        <v>0</v>
      </c>
      <c r="J283" s="81">
        <f t="shared" ref="J283:J314" si="143">IF(H283&gt;0,H283/G283*100,0)</f>
        <v>0</v>
      </c>
    </row>
    <row r="284" s="4" customFormat="1" spans="1:10">
      <c r="A284" s="203"/>
      <c r="B284" s="204">
        <v>322</v>
      </c>
      <c r="C284" s="204"/>
      <c r="D284" s="239" t="s">
        <v>95</v>
      </c>
      <c r="E284" s="158">
        <f>SUM(E285+E291+E293+E297+E300+E302)</f>
        <v>43338.2</v>
      </c>
      <c r="F284" s="158">
        <f>SUM(F285+F291+F293+F297+F300+F302)</f>
        <v>54100</v>
      </c>
      <c r="G284" s="158">
        <f>SUM(G285+G291+G293+G297+G300+G302)</f>
        <v>52450</v>
      </c>
      <c r="H284" s="158">
        <f>SUM(H285+H291+H293+H297+H300+H302)</f>
        <v>47647.18</v>
      </c>
      <c r="I284" s="97">
        <f t="shared" si="142"/>
        <v>109.942683360176</v>
      </c>
      <c r="J284" s="97">
        <f t="shared" si="143"/>
        <v>90.8430505243089</v>
      </c>
    </row>
    <row r="285" spans="1:10">
      <c r="A285" s="206"/>
      <c r="B285" s="207">
        <v>3221</v>
      </c>
      <c r="C285" s="207"/>
      <c r="D285" s="244" t="s">
        <v>96</v>
      </c>
      <c r="E285" s="210">
        <f>SUM(E286:E290)</f>
        <v>6256.75</v>
      </c>
      <c r="F285" s="210">
        <f>SUM(F286:F290)</f>
        <v>7600</v>
      </c>
      <c r="G285" s="210">
        <f>SUM(G286:G290)</f>
        <v>7350</v>
      </c>
      <c r="H285" s="210">
        <f>SUM(H286:H290)</f>
        <v>6322.22</v>
      </c>
      <c r="I285" s="95">
        <f t="shared" si="142"/>
        <v>101.046389898909</v>
      </c>
      <c r="J285" s="95">
        <f t="shared" si="143"/>
        <v>86.0165986394558</v>
      </c>
    </row>
    <row r="286" spans="1:10">
      <c r="A286" s="206"/>
      <c r="B286" s="211"/>
      <c r="C286" s="241">
        <v>32211</v>
      </c>
      <c r="D286" s="245" t="s">
        <v>178</v>
      </c>
      <c r="E286" s="214">
        <v>293.54</v>
      </c>
      <c r="F286" s="214">
        <v>500</v>
      </c>
      <c r="G286" s="214">
        <v>700</v>
      </c>
      <c r="H286" s="214">
        <v>518.8</v>
      </c>
      <c r="I286" s="81">
        <f t="shared" si="142"/>
        <v>176.739115623084</v>
      </c>
      <c r="J286" s="81">
        <f t="shared" si="143"/>
        <v>74.1142857142857</v>
      </c>
    </row>
    <row r="287" spans="1:10">
      <c r="A287" s="206"/>
      <c r="B287" s="211"/>
      <c r="C287" s="241">
        <v>32212</v>
      </c>
      <c r="D287" s="245" t="s">
        <v>179</v>
      </c>
      <c r="E287" s="214">
        <v>130.01</v>
      </c>
      <c r="F287" s="214">
        <v>250</v>
      </c>
      <c r="G287" s="214">
        <v>250</v>
      </c>
      <c r="H287" s="214">
        <v>277.11</v>
      </c>
      <c r="I287" s="81">
        <f t="shared" si="142"/>
        <v>213.145142681332</v>
      </c>
      <c r="J287" s="81">
        <f t="shared" si="143"/>
        <v>110.844</v>
      </c>
    </row>
    <row r="288" spans="1:10">
      <c r="A288" s="206"/>
      <c r="B288" s="211"/>
      <c r="C288" s="241">
        <v>32214</v>
      </c>
      <c r="D288" s="245" t="s">
        <v>180</v>
      </c>
      <c r="E288" s="214">
        <v>2369.6</v>
      </c>
      <c r="F288" s="214">
        <v>2800</v>
      </c>
      <c r="G288" s="214">
        <v>3500</v>
      </c>
      <c r="H288" s="214">
        <v>3271.94</v>
      </c>
      <c r="I288" s="81">
        <f t="shared" si="142"/>
        <v>138.079844699527</v>
      </c>
      <c r="J288" s="81">
        <f t="shared" si="143"/>
        <v>93.484</v>
      </c>
    </row>
    <row r="289" spans="1:10">
      <c r="A289" s="206"/>
      <c r="B289" s="211"/>
      <c r="C289" s="241">
        <v>32216</v>
      </c>
      <c r="D289" s="245" t="s">
        <v>181</v>
      </c>
      <c r="E289" s="214">
        <v>834.66</v>
      </c>
      <c r="F289" s="214">
        <v>900</v>
      </c>
      <c r="G289" s="214">
        <v>400</v>
      </c>
      <c r="H289" s="214">
        <v>203.11</v>
      </c>
      <c r="I289" s="81">
        <f t="shared" si="142"/>
        <v>24.3344595404117</v>
      </c>
      <c r="J289" s="81">
        <f t="shared" si="143"/>
        <v>50.7775</v>
      </c>
    </row>
    <row r="290" spans="1:10">
      <c r="A290" s="206"/>
      <c r="B290" s="211"/>
      <c r="C290" s="241">
        <v>32219</v>
      </c>
      <c r="D290" s="245" t="s">
        <v>182</v>
      </c>
      <c r="E290" s="214">
        <v>2628.94</v>
      </c>
      <c r="F290" s="214">
        <v>3150</v>
      </c>
      <c r="G290" s="214">
        <v>2500</v>
      </c>
      <c r="H290" s="214">
        <v>2051.26</v>
      </c>
      <c r="I290" s="81">
        <f t="shared" si="142"/>
        <v>78.0261245977466</v>
      </c>
      <c r="J290" s="81">
        <f t="shared" si="143"/>
        <v>82.0504</v>
      </c>
    </row>
    <row r="291" spans="1:10">
      <c r="A291" s="206"/>
      <c r="B291" s="207">
        <v>3222</v>
      </c>
      <c r="C291" s="207"/>
      <c r="D291" s="244" t="s">
        <v>97</v>
      </c>
      <c r="E291" s="210">
        <f>SUM(E292)</f>
        <v>21630.26</v>
      </c>
      <c r="F291" s="210">
        <f>SUM(F292)</f>
        <v>24000</v>
      </c>
      <c r="G291" s="210">
        <f>SUM(G292)</f>
        <v>24000</v>
      </c>
      <c r="H291" s="210">
        <f>SUM(H292)</f>
        <v>22057.06</v>
      </c>
      <c r="I291" s="95">
        <f t="shared" si="142"/>
        <v>101.973161672583</v>
      </c>
      <c r="J291" s="95">
        <f t="shared" si="143"/>
        <v>91.9044166666667</v>
      </c>
    </row>
    <row r="292" spans="1:10">
      <c r="A292" s="206"/>
      <c r="B292" s="211"/>
      <c r="C292" s="241">
        <v>32224</v>
      </c>
      <c r="D292" s="245" t="s">
        <v>183</v>
      </c>
      <c r="E292" s="214">
        <v>21630.26</v>
      </c>
      <c r="F292" s="214">
        <v>24000</v>
      </c>
      <c r="G292" s="214">
        <v>24000</v>
      </c>
      <c r="H292" s="214">
        <v>22057.06</v>
      </c>
      <c r="I292" s="81">
        <f t="shared" si="142"/>
        <v>101.973161672583</v>
      </c>
      <c r="J292" s="81">
        <f t="shared" si="143"/>
        <v>91.9044166666667</v>
      </c>
    </row>
    <row r="293" spans="1:10">
      <c r="A293" s="206"/>
      <c r="B293" s="207">
        <v>3223</v>
      </c>
      <c r="C293" s="207"/>
      <c r="D293" s="244" t="s">
        <v>98</v>
      </c>
      <c r="E293" s="210">
        <f>SUM(E294:E296)</f>
        <v>10215.07</v>
      </c>
      <c r="F293" s="210">
        <f>SUM(F294:F296)</f>
        <v>15000</v>
      </c>
      <c r="G293" s="210">
        <f>SUM(G294:G296)</f>
        <v>15000</v>
      </c>
      <c r="H293" s="210">
        <f>SUM(H294:H296)</f>
        <v>13005.4</v>
      </c>
      <c r="I293" s="95">
        <f t="shared" si="142"/>
        <v>127.315818687488</v>
      </c>
      <c r="J293" s="95">
        <f t="shared" si="143"/>
        <v>86.7026666666666</v>
      </c>
    </row>
    <row r="294" spans="1:10">
      <c r="A294" s="206"/>
      <c r="B294" s="211"/>
      <c r="C294" s="241">
        <v>32231</v>
      </c>
      <c r="D294" s="245" t="s">
        <v>184</v>
      </c>
      <c r="E294" s="214">
        <v>3801.16</v>
      </c>
      <c r="F294" s="214">
        <v>4950</v>
      </c>
      <c r="G294" s="214">
        <v>4450</v>
      </c>
      <c r="H294" s="214">
        <v>4027.97</v>
      </c>
      <c r="I294" s="81">
        <f t="shared" si="142"/>
        <v>105.966862747161</v>
      </c>
      <c r="J294" s="81">
        <f t="shared" si="143"/>
        <v>90.5161797752809</v>
      </c>
    </row>
    <row r="295" spans="1:10">
      <c r="A295" s="206"/>
      <c r="B295" s="211"/>
      <c r="C295" s="241">
        <v>32233</v>
      </c>
      <c r="D295" s="245" t="s">
        <v>185</v>
      </c>
      <c r="E295" s="214">
        <v>6368.51</v>
      </c>
      <c r="F295" s="214">
        <v>10000</v>
      </c>
      <c r="G295" s="214">
        <v>10500</v>
      </c>
      <c r="H295" s="214">
        <v>8944.96</v>
      </c>
      <c r="I295" s="81">
        <f t="shared" si="142"/>
        <v>140.456087844723</v>
      </c>
      <c r="J295" s="81">
        <f t="shared" si="143"/>
        <v>85.1900952380952</v>
      </c>
    </row>
    <row r="296" spans="1:10">
      <c r="A296" s="206"/>
      <c r="B296" s="211"/>
      <c r="C296" s="241">
        <v>32234</v>
      </c>
      <c r="D296" s="245" t="s">
        <v>186</v>
      </c>
      <c r="E296" s="214">
        <v>45.4</v>
      </c>
      <c r="F296" s="214">
        <v>50</v>
      </c>
      <c r="G296" s="214">
        <v>50</v>
      </c>
      <c r="H296" s="214">
        <v>32.47</v>
      </c>
      <c r="I296" s="81">
        <f t="shared" si="142"/>
        <v>71.5198237885463</v>
      </c>
      <c r="J296" s="81">
        <f t="shared" si="143"/>
        <v>64.94</v>
      </c>
    </row>
    <row r="297" spans="1:10">
      <c r="A297" s="206"/>
      <c r="B297" s="207">
        <v>3224</v>
      </c>
      <c r="C297" s="207"/>
      <c r="D297" s="244" t="s">
        <v>99</v>
      </c>
      <c r="E297" s="210">
        <f>SUM(E298:E299)</f>
        <v>115.03</v>
      </c>
      <c r="F297" s="210">
        <f>SUM(F298:F299)</f>
        <v>500</v>
      </c>
      <c r="G297" s="210">
        <f>SUM(G298:G299)</f>
        <v>500</v>
      </c>
      <c r="H297" s="210">
        <f>SUM(H298:H299)</f>
        <v>371.65</v>
      </c>
      <c r="I297" s="95">
        <f t="shared" si="142"/>
        <v>323.089628792489</v>
      </c>
      <c r="J297" s="95">
        <f t="shared" si="143"/>
        <v>74.33</v>
      </c>
    </row>
    <row r="298" spans="1:10">
      <c r="A298" s="206"/>
      <c r="B298" s="211"/>
      <c r="C298" s="241">
        <v>32241</v>
      </c>
      <c r="D298" s="245" t="s">
        <v>187</v>
      </c>
      <c r="E298" s="214">
        <v>61.31</v>
      </c>
      <c r="F298" s="214">
        <v>250</v>
      </c>
      <c r="G298" s="214">
        <v>350</v>
      </c>
      <c r="H298" s="214">
        <v>288.62</v>
      </c>
      <c r="I298" s="81">
        <f t="shared" si="142"/>
        <v>470.755178600555</v>
      </c>
      <c r="J298" s="81">
        <f t="shared" si="143"/>
        <v>82.4628571428571</v>
      </c>
    </row>
    <row r="299" spans="1:10">
      <c r="A299" s="206"/>
      <c r="B299" s="211"/>
      <c r="C299" s="241">
        <v>32242</v>
      </c>
      <c r="D299" s="245" t="s">
        <v>188</v>
      </c>
      <c r="E299" s="214">
        <v>53.72</v>
      </c>
      <c r="F299" s="214">
        <v>250</v>
      </c>
      <c r="G299" s="214">
        <v>150</v>
      </c>
      <c r="H299" s="214">
        <v>83.03</v>
      </c>
      <c r="I299" s="81">
        <f t="shared" si="142"/>
        <v>154.560685033507</v>
      </c>
      <c r="J299" s="81">
        <f t="shared" si="143"/>
        <v>55.3533333333333</v>
      </c>
    </row>
    <row r="300" spans="1:10">
      <c r="A300" s="206"/>
      <c r="B300" s="207">
        <v>3225</v>
      </c>
      <c r="C300" s="207"/>
      <c r="D300" s="244" t="s">
        <v>100</v>
      </c>
      <c r="E300" s="210">
        <f>SUM(E301)</f>
        <v>3824.27</v>
      </c>
      <c r="F300" s="210">
        <f>SUM(F301)</f>
        <v>5000</v>
      </c>
      <c r="G300" s="210">
        <f>SUM(G301)</f>
        <v>3500</v>
      </c>
      <c r="H300" s="210">
        <f>SUM(H301)</f>
        <v>3811.75</v>
      </c>
      <c r="I300" s="95">
        <f t="shared" si="142"/>
        <v>99.6726172576727</v>
      </c>
      <c r="J300" s="95">
        <f t="shared" si="143"/>
        <v>108.907142857143</v>
      </c>
    </row>
    <row r="301" spans="1:10">
      <c r="A301" s="206"/>
      <c r="B301" s="211"/>
      <c r="C301" s="241">
        <v>32251</v>
      </c>
      <c r="D301" s="245" t="s">
        <v>189</v>
      </c>
      <c r="E301" s="214">
        <v>3824.27</v>
      </c>
      <c r="F301" s="214">
        <v>5000</v>
      </c>
      <c r="G301" s="214">
        <v>3500</v>
      </c>
      <c r="H301" s="214">
        <v>3811.75</v>
      </c>
      <c r="I301" s="81">
        <f t="shared" si="142"/>
        <v>99.6726172576727</v>
      </c>
      <c r="J301" s="81">
        <f t="shared" si="143"/>
        <v>108.907142857143</v>
      </c>
    </row>
    <row r="302" spans="1:10">
      <c r="A302" s="206"/>
      <c r="B302" s="207">
        <v>3227</v>
      </c>
      <c r="C302" s="207"/>
      <c r="D302" s="244" t="s">
        <v>101</v>
      </c>
      <c r="E302" s="210">
        <f>SUM(E303)</f>
        <v>1296.82</v>
      </c>
      <c r="F302" s="210">
        <f>SUM(F303)</f>
        <v>2000</v>
      </c>
      <c r="G302" s="210">
        <f>SUM(G303)</f>
        <v>2100</v>
      </c>
      <c r="H302" s="210">
        <f>SUM(H303)</f>
        <v>2079.1</v>
      </c>
      <c r="I302" s="95">
        <f t="shared" si="142"/>
        <v>160.322943816412</v>
      </c>
      <c r="J302" s="95">
        <f t="shared" si="143"/>
        <v>99.0047619047619</v>
      </c>
    </row>
    <row r="303" spans="1:10">
      <c r="A303" s="206"/>
      <c r="B303" s="211"/>
      <c r="C303" s="241">
        <v>32271</v>
      </c>
      <c r="D303" s="245" t="s">
        <v>101</v>
      </c>
      <c r="E303" s="214">
        <v>1296.82</v>
      </c>
      <c r="F303" s="214">
        <v>2000</v>
      </c>
      <c r="G303" s="214">
        <v>2100</v>
      </c>
      <c r="H303" s="214">
        <v>2079.1</v>
      </c>
      <c r="I303" s="81">
        <f t="shared" si="142"/>
        <v>160.322943816412</v>
      </c>
      <c r="J303" s="81">
        <f t="shared" si="143"/>
        <v>99.0047619047619</v>
      </c>
    </row>
    <row r="304" s="4" customFormat="1" spans="1:10">
      <c r="A304" s="203"/>
      <c r="B304" s="204">
        <v>323</v>
      </c>
      <c r="C304" s="204"/>
      <c r="D304" s="239" t="s">
        <v>102</v>
      </c>
      <c r="E304" s="158">
        <f>SUM(E305+E309+E313+E315+E320+E322+E325+E330+E332)</f>
        <v>21791.38</v>
      </c>
      <c r="F304" s="158">
        <f>SUM(F305+F309+F313+F315+F320+F322+F325+F330+F332)</f>
        <v>23650</v>
      </c>
      <c r="G304" s="158">
        <f>SUM(G305+G309+G313+G315+G320+G322+G325+G330+G332)</f>
        <v>23540</v>
      </c>
      <c r="H304" s="158">
        <f>SUM(H305+H309+H313+H315+H320+H322+H325+H330+H332)</f>
        <v>21704.06</v>
      </c>
      <c r="I304" s="97">
        <f t="shared" si="142"/>
        <v>99.599291095837</v>
      </c>
      <c r="J304" s="97">
        <f t="shared" si="143"/>
        <v>92.2007646559048</v>
      </c>
    </row>
    <row r="305" spans="1:10">
      <c r="A305" s="206"/>
      <c r="B305" s="207">
        <v>3231</v>
      </c>
      <c r="C305" s="207"/>
      <c r="D305" s="244" t="s">
        <v>103</v>
      </c>
      <c r="E305" s="210">
        <f>SUM(E306:E308)</f>
        <v>1006.44</v>
      </c>
      <c r="F305" s="210">
        <f>SUM(F306:F308)</f>
        <v>1500</v>
      </c>
      <c r="G305" s="210">
        <f>SUM(G306:G308)</f>
        <v>1150</v>
      </c>
      <c r="H305" s="210">
        <f>SUM(H306:H308)</f>
        <v>1053.48</v>
      </c>
      <c r="I305" s="95">
        <f t="shared" si="142"/>
        <v>104.673900083462</v>
      </c>
      <c r="J305" s="95">
        <f t="shared" si="143"/>
        <v>91.6069565217391</v>
      </c>
    </row>
    <row r="306" spans="1:10">
      <c r="A306" s="206"/>
      <c r="B306" s="211"/>
      <c r="C306" s="241">
        <v>32311</v>
      </c>
      <c r="D306" s="245" t="s">
        <v>190</v>
      </c>
      <c r="E306" s="214">
        <v>625.44</v>
      </c>
      <c r="F306" s="214">
        <v>700</v>
      </c>
      <c r="G306" s="214">
        <v>700</v>
      </c>
      <c r="H306" s="214">
        <v>660.17</v>
      </c>
      <c r="I306" s="81">
        <f t="shared" si="142"/>
        <v>105.552890764901</v>
      </c>
      <c r="J306" s="81">
        <f t="shared" si="143"/>
        <v>94.31</v>
      </c>
    </row>
    <row r="307" spans="1:10">
      <c r="A307" s="206"/>
      <c r="B307" s="211"/>
      <c r="C307" s="241">
        <v>32313</v>
      </c>
      <c r="D307" s="245" t="s">
        <v>191</v>
      </c>
      <c r="E307" s="214">
        <v>56</v>
      </c>
      <c r="F307" s="214">
        <v>100</v>
      </c>
      <c r="G307" s="214">
        <v>50</v>
      </c>
      <c r="H307" s="214">
        <v>15.81</v>
      </c>
      <c r="I307" s="81">
        <f t="shared" si="142"/>
        <v>28.2321428571429</v>
      </c>
      <c r="J307" s="81">
        <f t="shared" si="143"/>
        <v>31.62</v>
      </c>
    </row>
    <row r="308" spans="1:10">
      <c r="A308" s="206"/>
      <c r="B308" s="211"/>
      <c r="C308" s="241">
        <v>32319</v>
      </c>
      <c r="D308" s="245" t="s">
        <v>192</v>
      </c>
      <c r="E308" s="214">
        <v>325</v>
      </c>
      <c r="F308" s="214">
        <v>700</v>
      </c>
      <c r="G308" s="214">
        <v>400</v>
      </c>
      <c r="H308" s="214">
        <v>377.5</v>
      </c>
      <c r="I308" s="81">
        <f t="shared" si="142"/>
        <v>116.153846153846</v>
      </c>
      <c r="J308" s="81">
        <f t="shared" si="143"/>
        <v>94.375</v>
      </c>
    </row>
    <row r="309" spans="1:10">
      <c r="A309" s="206"/>
      <c r="B309" s="207">
        <v>3232</v>
      </c>
      <c r="C309" s="207"/>
      <c r="D309" s="244" t="s">
        <v>104</v>
      </c>
      <c r="E309" s="210">
        <f>SUM(E310:E312)</f>
        <v>6046.07</v>
      </c>
      <c r="F309" s="210">
        <f>SUM(F310:F312)</f>
        <v>6000</v>
      </c>
      <c r="G309" s="210">
        <f>SUM(G310:G312)</f>
        <v>7200</v>
      </c>
      <c r="H309" s="210">
        <f>SUM(H310:H312)</f>
        <v>7153.32</v>
      </c>
      <c r="I309" s="95">
        <f t="shared" si="142"/>
        <v>118.313549131915</v>
      </c>
      <c r="J309" s="95">
        <f t="shared" si="143"/>
        <v>99.3516666666667</v>
      </c>
    </row>
    <row r="310" spans="1:10">
      <c r="A310" s="206"/>
      <c r="B310" s="211"/>
      <c r="C310" s="241">
        <v>32321</v>
      </c>
      <c r="D310" s="245" t="s">
        <v>193</v>
      </c>
      <c r="E310" s="214">
        <v>0</v>
      </c>
      <c r="F310" s="214">
        <v>0</v>
      </c>
      <c r="G310" s="214">
        <v>0</v>
      </c>
      <c r="H310" s="214">
        <v>0</v>
      </c>
      <c r="I310" s="81">
        <f t="shared" si="142"/>
        <v>0</v>
      </c>
      <c r="J310" s="81">
        <f t="shared" si="143"/>
        <v>0</v>
      </c>
    </row>
    <row r="311" spans="1:10">
      <c r="A311" s="206"/>
      <c r="B311" s="211"/>
      <c r="C311" s="241">
        <v>32322</v>
      </c>
      <c r="D311" s="245" t="s">
        <v>194</v>
      </c>
      <c r="E311" s="214">
        <v>4849.38</v>
      </c>
      <c r="F311" s="214">
        <v>4700</v>
      </c>
      <c r="G311" s="214">
        <v>5900</v>
      </c>
      <c r="H311" s="214">
        <v>5847.84</v>
      </c>
      <c r="I311" s="81">
        <f t="shared" si="142"/>
        <v>120.589436175346</v>
      </c>
      <c r="J311" s="81">
        <f t="shared" si="143"/>
        <v>99.1159322033898</v>
      </c>
    </row>
    <row r="312" spans="1:10">
      <c r="A312" s="206"/>
      <c r="B312" s="211"/>
      <c r="C312" s="241">
        <v>32329</v>
      </c>
      <c r="D312" s="245" t="s">
        <v>195</v>
      </c>
      <c r="E312" s="214">
        <v>1196.69</v>
      </c>
      <c r="F312" s="214">
        <v>1300</v>
      </c>
      <c r="G312" s="214">
        <v>1300</v>
      </c>
      <c r="H312" s="214">
        <v>1305.48</v>
      </c>
      <c r="I312" s="81">
        <f t="shared" si="142"/>
        <v>109.090909090909</v>
      </c>
      <c r="J312" s="81">
        <f t="shared" si="143"/>
        <v>100.421538461538</v>
      </c>
    </row>
    <row r="313" spans="1:10">
      <c r="A313" s="206"/>
      <c r="B313" s="207">
        <v>3233</v>
      </c>
      <c r="C313" s="207"/>
      <c r="D313" s="244" t="s">
        <v>105</v>
      </c>
      <c r="E313" s="210">
        <f>SUM(E314)</f>
        <v>0</v>
      </c>
      <c r="F313" s="210">
        <f>SUM(F314)</f>
        <v>50</v>
      </c>
      <c r="G313" s="210">
        <f>SUM(G314)</f>
        <v>690</v>
      </c>
      <c r="H313" s="210">
        <f>SUM(H314)</f>
        <v>690</v>
      </c>
      <c r="I313" s="95">
        <v>0</v>
      </c>
      <c r="J313" s="95">
        <f t="shared" si="143"/>
        <v>100</v>
      </c>
    </row>
    <row r="314" spans="1:10">
      <c r="A314" s="206"/>
      <c r="B314" s="211"/>
      <c r="C314" s="241">
        <v>32339</v>
      </c>
      <c r="D314" s="245" t="s">
        <v>196</v>
      </c>
      <c r="E314" s="214">
        <v>0</v>
      </c>
      <c r="F314" s="214">
        <v>50</v>
      </c>
      <c r="G314" s="214">
        <v>690</v>
      </c>
      <c r="H314" s="214">
        <v>690</v>
      </c>
      <c r="I314" s="81">
        <v>0</v>
      </c>
      <c r="J314" s="81">
        <f t="shared" si="143"/>
        <v>100</v>
      </c>
    </row>
    <row r="315" spans="1:10">
      <c r="A315" s="206"/>
      <c r="B315" s="207">
        <v>3234</v>
      </c>
      <c r="C315" s="207"/>
      <c r="D315" s="244" t="s">
        <v>106</v>
      </c>
      <c r="E315" s="210">
        <f>SUM(E316:E319)</f>
        <v>2787.96</v>
      </c>
      <c r="F315" s="210">
        <f>SUM(F316:F319)</f>
        <v>3000</v>
      </c>
      <c r="G315" s="210">
        <f>SUM(G316:G319)</f>
        <v>3100</v>
      </c>
      <c r="H315" s="210">
        <f>SUM(H316:H319)</f>
        <v>2951.29</v>
      </c>
      <c r="I315" s="95">
        <f t="shared" ref="I315:I346" si="144">IF(H315&gt;0,H315/E315*100,0)</f>
        <v>105.858405429059</v>
      </c>
      <c r="J315" s="95">
        <f t="shared" ref="J315:J346" si="145">IF(H315&gt;0,H315/G315*100,0)</f>
        <v>95.2029032258065</v>
      </c>
    </row>
    <row r="316" spans="1:10">
      <c r="A316" s="206"/>
      <c r="B316" s="211"/>
      <c r="C316" s="241">
        <v>32341</v>
      </c>
      <c r="D316" s="245" t="s">
        <v>197</v>
      </c>
      <c r="E316" s="214">
        <v>1403.74</v>
      </c>
      <c r="F316" s="214">
        <v>1200</v>
      </c>
      <c r="G316" s="214">
        <v>1300</v>
      </c>
      <c r="H316" s="214">
        <v>1347.68</v>
      </c>
      <c r="I316" s="81">
        <f t="shared" si="144"/>
        <v>96.0063829484093</v>
      </c>
      <c r="J316" s="81">
        <f t="shared" si="145"/>
        <v>103.667692307692</v>
      </c>
    </row>
    <row r="317" spans="1:10">
      <c r="A317" s="206"/>
      <c r="B317" s="211"/>
      <c r="C317" s="241">
        <v>32342</v>
      </c>
      <c r="D317" s="245" t="s">
        <v>198</v>
      </c>
      <c r="E317" s="214">
        <v>1176.61</v>
      </c>
      <c r="F317" s="214">
        <v>1300</v>
      </c>
      <c r="G317" s="214">
        <v>1300</v>
      </c>
      <c r="H317" s="214">
        <v>1387.47</v>
      </c>
      <c r="I317" s="81">
        <f t="shared" si="144"/>
        <v>117.920976364301</v>
      </c>
      <c r="J317" s="81">
        <f t="shared" si="145"/>
        <v>106.728461538462</v>
      </c>
    </row>
    <row r="318" spans="1:10">
      <c r="A318" s="206"/>
      <c r="B318" s="211"/>
      <c r="C318" s="241">
        <v>32343</v>
      </c>
      <c r="D318" s="245" t="s">
        <v>199</v>
      </c>
      <c r="E318" s="214">
        <v>132.72</v>
      </c>
      <c r="F318" s="214">
        <v>100</v>
      </c>
      <c r="G318" s="214">
        <v>100</v>
      </c>
      <c r="H318" s="214">
        <v>66.36</v>
      </c>
      <c r="I318" s="81">
        <f t="shared" si="144"/>
        <v>50</v>
      </c>
      <c r="J318" s="81">
        <f t="shared" si="145"/>
        <v>66.36</v>
      </c>
    </row>
    <row r="319" spans="1:10">
      <c r="A319" s="206"/>
      <c r="B319" s="211"/>
      <c r="C319" s="241">
        <v>32344</v>
      </c>
      <c r="D319" s="245" t="s">
        <v>200</v>
      </c>
      <c r="E319" s="214">
        <v>74.89</v>
      </c>
      <c r="F319" s="214">
        <v>400</v>
      </c>
      <c r="G319" s="214">
        <v>400</v>
      </c>
      <c r="H319" s="214">
        <v>149.78</v>
      </c>
      <c r="I319" s="81">
        <f t="shared" si="144"/>
        <v>200</v>
      </c>
      <c r="J319" s="81">
        <f t="shared" si="145"/>
        <v>37.445</v>
      </c>
    </row>
    <row r="320" spans="1:10">
      <c r="A320" s="206"/>
      <c r="B320" s="207">
        <v>3235</v>
      </c>
      <c r="C320" s="207"/>
      <c r="D320" s="244" t="s">
        <v>107</v>
      </c>
      <c r="E320" s="210">
        <f>SUM(E321)</f>
        <v>0</v>
      </c>
      <c r="F320" s="210">
        <f>SUM(F321)</f>
        <v>0</v>
      </c>
      <c r="G320" s="210">
        <f>SUM(G321)</f>
        <v>0</v>
      </c>
      <c r="H320" s="210">
        <f>SUM(H321)</f>
        <v>0</v>
      </c>
      <c r="I320" s="95">
        <f t="shared" si="144"/>
        <v>0</v>
      </c>
      <c r="J320" s="95">
        <f t="shared" si="145"/>
        <v>0</v>
      </c>
    </row>
    <row r="321" spans="1:10">
      <c r="A321" s="206"/>
      <c r="B321" s="211"/>
      <c r="C321" s="241">
        <v>32359</v>
      </c>
      <c r="D321" s="245" t="s">
        <v>201</v>
      </c>
      <c r="E321" s="214">
        <v>0</v>
      </c>
      <c r="F321" s="214">
        <v>0</v>
      </c>
      <c r="G321" s="214">
        <v>0</v>
      </c>
      <c r="H321" s="214">
        <v>0</v>
      </c>
      <c r="I321" s="81">
        <f t="shared" si="144"/>
        <v>0</v>
      </c>
      <c r="J321" s="81">
        <f t="shared" si="145"/>
        <v>0</v>
      </c>
    </row>
    <row r="322" spans="1:10">
      <c r="A322" s="206"/>
      <c r="B322" s="207">
        <v>3236</v>
      </c>
      <c r="C322" s="207"/>
      <c r="D322" s="244" t="s">
        <v>108</v>
      </c>
      <c r="E322" s="210">
        <f>SUM(E323:E324)</f>
        <v>857.5</v>
      </c>
      <c r="F322" s="210">
        <f>SUM(F323:F324)</f>
        <v>1500</v>
      </c>
      <c r="G322" s="210">
        <f>SUM(G323:G324)</f>
        <v>1200</v>
      </c>
      <c r="H322" s="210">
        <f>SUM(H323:H324)</f>
        <v>806.19</v>
      </c>
      <c r="I322" s="95">
        <f t="shared" si="144"/>
        <v>94.0163265306122</v>
      </c>
      <c r="J322" s="95">
        <f t="shared" si="145"/>
        <v>67.1825</v>
      </c>
    </row>
    <row r="323" spans="1:10">
      <c r="A323" s="206"/>
      <c r="B323" s="211"/>
      <c r="C323" s="241">
        <v>32361</v>
      </c>
      <c r="D323" s="245" t="s">
        <v>202</v>
      </c>
      <c r="E323" s="214">
        <v>472.54</v>
      </c>
      <c r="F323" s="214">
        <v>750</v>
      </c>
      <c r="G323" s="214">
        <v>600</v>
      </c>
      <c r="H323" s="214">
        <v>401.5</v>
      </c>
      <c r="I323" s="81">
        <f t="shared" si="144"/>
        <v>84.9663520548525</v>
      </c>
      <c r="J323" s="81">
        <f t="shared" si="145"/>
        <v>66.9166666666667</v>
      </c>
    </row>
    <row r="324" spans="1:10">
      <c r="A324" s="206"/>
      <c r="B324" s="211"/>
      <c r="C324" s="241">
        <v>32369</v>
      </c>
      <c r="D324" s="245" t="s">
        <v>203</v>
      </c>
      <c r="E324" s="214">
        <v>384.96</v>
      </c>
      <c r="F324" s="214">
        <v>750</v>
      </c>
      <c r="G324" s="214">
        <v>600</v>
      </c>
      <c r="H324" s="214">
        <v>404.69</v>
      </c>
      <c r="I324" s="81">
        <f t="shared" si="144"/>
        <v>105.125207813799</v>
      </c>
      <c r="J324" s="81">
        <f t="shared" si="145"/>
        <v>67.4483333333333</v>
      </c>
    </row>
    <row r="325" spans="1:10">
      <c r="A325" s="206"/>
      <c r="B325" s="207">
        <v>3237</v>
      </c>
      <c r="C325" s="207"/>
      <c r="D325" s="244" t="s">
        <v>109</v>
      </c>
      <c r="E325" s="210">
        <f>SUM(E326:E329)</f>
        <v>8833.38</v>
      </c>
      <c r="F325" s="210">
        <f>SUM(F326:F329)</f>
        <v>9000</v>
      </c>
      <c r="G325" s="210">
        <f>SUM(G326:G329)</f>
        <v>8200</v>
      </c>
      <c r="H325" s="210">
        <f>SUM(H326:H329)</f>
        <v>7450</v>
      </c>
      <c r="I325" s="95">
        <f t="shared" si="144"/>
        <v>84.3391770760456</v>
      </c>
      <c r="J325" s="95">
        <f t="shared" si="145"/>
        <v>90.8536585365854</v>
      </c>
    </row>
    <row r="326" spans="1:10">
      <c r="A326" s="206"/>
      <c r="B326" s="211"/>
      <c r="C326" s="241">
        <v>32372</v>
      </c>
      <c r="D326" s="245" t="s">
        <v>204</v>
      </c>
      <c r="E326" s="214">
        <v>0</v>
      </c>
      <c r="F326" s="214">
        <v>100</v>
      </c>
      <c r="G326" s="214">
        <v>100</v>
      </c>
      <c r="H326" s="214">
        <v>0</v>
      </c>
      <c r="I326" s="81">
        <f t="shared" si="144"/>
        <v>0</v>
      </c>
      <c r="J326" s="81">
        <f t="shared" si="145"/>
        <v>0</v>
      </c>
    </row>
    <row r="327" spans="1:10">
      <c r="A327" s="206"/>
      <c r="B327" s="211"/>
      <c r="C327" s="241">
        <v>32373</v>
      </c>
      <c r="D327" s="245" t="s">
        <v>205</v>
      </c>
      <c r="E327" s="214">
        <v>25</v>
      </c>
      <c r="F327" s="214">
        <v>100</v>
      </c>
      <c r="G327" s="214">
        <v>100</v>
      </c>
      <c r="H327" s="214">
        <v>0</v>
      </c>
      <c r="I327" s="81">
        <f t="shared" si="144"/>
        <v>0</v>
      </c>
      <c r="J327" s="81">
        <f t="shared" si="145"/>
        <v>0</v>
      </c>
    </row>
    <row r="328" spans="1:10">
      <c r="A328" s="206"/>
      <c r="B328" s="211"/>
      <c r="C328" s="241">
        <v>32377</v>
      </c>
      <c r="D328" s="245" t="s">
        <v>206</v>
      </c>
      <c r="E328" s="214">
        <v>1308.38</v>
      </c>
      <c r="F328" s="214">
        <v>1300</v>
      </c>
      <c r="G328" s="214">
        <v>500</v>
      </c>
      <c r="H328" s="214">
        <v>850</v>
      </c>
      <c r="I328" s="81">
        <f t="shared" si="144"/>
        <v>64.9658356135068</v>
      </c>
      <c r="J328" s="81">
        <f t="shared" si="145"/>
        <v>170</v>
      </c>
    </row>
    <row r="329" spans="1:10">
      <c r="A329" s="206"/>
      <c r="B329" s="211"/>
      <c r="C329" s="241">
        <v>32379</v>
      </c>
      <c r="D329" s="245" t="s">
        <v>207</v>
      </c>
      <c r="E329" s="214">
        <v>7500</v>
      </c>
      <c r="F329" s="214">
        <v>7500</v>
      </c>
      <c r="G329" s="214">
        <v>7500</v>
      </c>
      <c r="H329" s="214">
        <v>6600</v>
      </c>
      <c r="I329" s="81">
        <f t="shared" si="144"/>
        <v>88</v>
      </c>
      <c r="J329" s="81">
        <f t="shared" si="145"/>
        <v>88</v>
      </c>
    </row>
    <row r="330" spans="1:10">
      <c r="A330" s="206"/>
      <c r="B330" s="207">
        <v>3238</v>
      </c>
      <c r="C330" s="207"/>
      <c r="D330" s="244" t="s">
        <v>110</v>
      </c>
      <c r="E330" s="210">
        <f>SUM(E331)</f>
        <v>777.67</v>
      </c>
      <c r="F330" s="210">
        <f>SUM(F331)</f>
        <v>800</v>
      </c>
      <c r="G330" s="210">
        <f>SUM(G331)</f>
        <v>800</v>
      </c>
      <c r="H330" s="210">
        <f>SUM(H331)</f>
        <v>844.28</v>
      </c>
      <c r="I330" s="95">
        <f t="shared" si="144"/>
        <v>108.565329767125</v>
      </c>
      <c r="J330" s="95">
        <f t="shared" si="145"/>
        <v>105.535</v>
      </c>
    </row>
    <row r="331" spans="1:10">
      <c r="A331" s="206"/>
      <c r="B331" s="211"/>
      <c r="C331" s="241">
        <v>32389</v>
      </c>
      <c r="D331" s="245" t="s">
        <v>208</v>
      </c>
      <c r="E331" s="214">
        <v>777.67</v>
      </c>
      <c r="F331" s="214">
        <v>800</v>
      </c>
      <c r="G331" s="214">
        <v>800</v>
      </c>
      <c r="H331" s="214">
        <v>844.28</v>
      </c>
      <c r="I331" s="81">
        <f t="shared" si="144"/>
        <v>108.565329767125</v>
      </c>
      <c r="J331" s="81">
        <f t="shared" si="145"/>
        <v>105.535</v>
      </c>
    </row>
    <row r="332" spans="1:10">
      <c r="A332" s="206"/>
      <c r="B332" s="207">
        <v>3239</v>
      </c>
      <c r="C332" s="207"/>
      <c r="D332" s="244" t="s">
        <v>111</v>
      </c>
      <c r="E332" s="210">
        <f>SUM(E333:E334)</f>
        <v>1482.36</v>
      </c>
      <c r="F332" s="210">
        <f>SUM(F333:F334)</f>
        <v>1800</v>
      </c>
      <c r="G332" s="210">
        <f>SUM(G333:G334)</f>
        <v>1200</v>
      </c>
      <c r="H332" s="210">
        <f>SUM(H333:H334)</f>
        <v>755.5</v>
      </c>
      <c r="I332" s="95">
        <f t="shared" si="144"/>
        <v>50.9660271459025</v>
      </c>
      <c r="J332" s="95">
        <f t="shared" si="145"/>
        <v>62.9583333333333</v>
      </c>
    </row>
    <row r="333" spans="1:10">
      <c r="A333" s="206"/>
      <c r="B333" s="211"/>
      <c r="C333" s="241">
        <v>32391</v>
      </c>
      <c r="D333" s="245" t="s">
        <v>209</v>
      </c>
      <c r="E333" s="214">
        <v>118.05</v>
      </c>
      <c r="F333" s="214">
        <v>200</v>
      </c>
      <c r="G333" s="214">
        <v>200</v>
      </c>
      <c r="H333" s="214">
        <v>28</v>
      </c>
      <c r="I333" s="81">
        <f t="shared" si="144"/>
        <v>23.718763235917</v>
      </c>
      <c r="J333" s="81">
        <f t="shared" si="145"/>
        <v>14</v>
      </c>
    </row>
    <row r="334" spans="1:10">
      <c r="A334" s="206"/>
      <c r="B334" s="211"/>
      <c r="C334" s="241">
        <v>32399</v>
      </c>
      <c r="D334" s="245" t="s">
        <v>210</v>
      </c>
      <c r="E334" s="214">
        <v>1364.31</v>
      </c>
      <c r="F334" s="214">
        <v>1600</v>
      </c>
      <c r="G334" s="214">
        <v>1000</v>
      </c>
      <c r="H334" s="214">
        <v>727.5</v>
      </c>
      <c r="I334" s="81">
        <f t="shared" si="144"/>
        <v>53.3236581128922</v>
      </c>
      <c r="J334" s="81">
        <f t="shared" si="145"/>
        <v>72.75</v>
      </c>
    </row>
    <row r="335" s="4" customFormat="1" spans="1:10">
      <c r="A335" s="203"/>
      <c r="B335" s="204">
        <v>324</v>
      </c>
      <c r="C335" s="204"/>
      <c r="D335" s="239" t="s">
        <v>112</v>
      </c>
      <c r="E335" s="158">
        <f t="shared" ref="E335:H335" si="146">SUM(E336)</f>
        <v>65</v>
      </c>
      <c r="F335" s="158">
        <f t="shared" si="146"/>
        <v>100</v>
      </c>
      <c r="G335" s="158">
        <f t="shared" si="146"/>
        <v>100</v>
      </c>
      <c r="H335" s="158">
        <f t="shared" si="146"/>
        <v>0</v>
      </c>
      <c r="I335" s="97">
        <f t="shared" si="144"/>
        <v>0</v>
      </c>
      <c r="J335" s="97">
        <f t="shared" si="145"/>
        <v>0</v>
      </c>
    </row>
    <row r="336" spans="1:10">
      <c r="A336" s="206"/>
      <c r="B336" s="207">
        <v>3241</v>
      </c>
      <c r="C336" s="207"/>
      <c r="D336" s="244" t="s">
        <v>112</v>
      </c>
      <c r="E336" s="210">
        <f>SUM(E337)</f>
        <v>65</v>
      </c>
      <c r="F336" s="210">
        <f>SUM(F337)</f>
        <v>100</v>
      </c>
      <c r="G336" s="210">
        <f>SUM(G337)</f>
        <v>100</v>
      </c>
      <c r="H336" s="210">
        <f>SUM(H337)</f>
        <v>0</v>
      </c>
      <c r="I336" s="95">
        <f t="shared" si="144"/>
        <v>0</v>
      </c>
      <c r="J336" s="95">
        <f t="shared" si="145"/>
        <v>0</v>
      </c>
    </row>
    <row r="337" spans="1:10">
      <c r="A337" s="206"/>
      <c r="B337" s="211"/>
      <c r="C337" s="241">
        <v>32412</v>
      </c>
      <c r="D337" s="245" t="s">
        <v>211</v>
      </c>
      <c r="E337" s="214">
        <v>65</v>
      </c>
      <c r="F337" s="214">
        <v>100</v>
      </c>
      <c r="G337" s="214">
        <v>100</v>
      </c>
      <c r="H337" s="214">
        <v>0</v>
      </c>
      <c r="I337" s="81">
        <f t="shared" si="144"/>
        <v>0</v>
      </c>
      <c r="J337" s="81">
        <f t="shared" si="145"/>
        <v>0</v>
      </c>
    </row>
    <row r="338" s="4" customFormat="1" spans="1:10">
      <c r="A338" s="203"/>
      <c r="B338" s="204">
        <v>329</v>
      </c>
      <c r="C338" s="204"/>
      <c r="D338" s="239" t="s">
        <v>113</v>
      </c>
      <c r="E338" s="158">
        <f>SUM(E339+E341+E344+E346+E348+E351)</f>
        <v>1632.23</v>
      </c>
      <c r="F338" s="158">
        <f>SUM(F339+F341+F344+F346+F348+F351)</f>
        <v>3300</v>
      </c>
      <c r="G338" s="158">
        <f>SUM(G339+G341+G344+G346+G348+G351)</f>
        <v>3400</v>
      </c>
      <c r="H338" s="158">
        <f>SUM(H339+H341+H344+H346+H348+H351)</f>
        <v>1577.49</v>
      </c>
      <c r="I338" s="97">
        <f t="shared" si="144"/>
        <v>96.6463059740355</v>
      </c>
      <c r="J338" s="97">
        <f t="shared" si="145"/>
        <v>46.3967647058824</v>
      </c>
    </row>
    <row r="339" spans="1:10">
      <c r="A339" s="206"/>
      <c r="B339" s="207">
        <v>3291</v>
      </c>
      <c r="C339" s="207"/>
      <c r="D339" s="244" t="s">
        <v>114</v>
      </c>
      <c r="E339" s="210">
        <f>SUM(E340)</f>
        <v>851.83</v>
      </c>
      <c r="F339" s="210">
        <f>SUM(F340)</f>
        <v>1000</v>
      </c>
      <c r="G339" s="210">
        <f>SUM(G340)</f>
        <v>1000</v>
      </c>
      <c r="H339" s="210">
        <f>SUM(H340)</f>
        <v>772.59</v>
      </c>
      <c r="I339" s="95">
        <f t="shared" si="144"/>
        <v>90.6976744186046</v>
      </c>
      <c r="J339" s="95">
        <f t="shared" si="145"/>
        <v>77.259</v>
      </c>
    </row>
    <row r="340" spans="1:10">
      <c r="A340" s="206"/>
      <c r="B340" s="211"/>
      <c r="C340" s="241">
        <v>32911</v>
      </c>
      <c r="D340" s="245" t="s">
        <v>114</v>
      </c>
      <c r="E340" s="214">
        <v>851.83</v>
      </c>
      <c r="F340" s="214">
        <v>1000</v>
      </c>
      <c r="G340" s="214">
        <v>1000</v>
      </c>
      <c r="H340" s="214">
        <v>772.59</v>
      </c>
      <c r="I340" s="81">
        <f t="shared" si="144"/>
        <v>90.6976744186046</v>
      </c>
      <c r="J340" s="81">
        <f t="shared" si="145"/>
        <v>77.259</v>
      </c>
    </row>
    <row r="341" spans="1:10">
      <c r="A341" s="206"/>
      <c r="B341" s="207">
        <v>3292</v>
      </c>
      <c r="C341" s="207"/>
      <c r="D341" s="244" t="s">
        <v>115</v>
      </c>
      <c r="E341" s="210">
        <f>SUM(E342:E343)</f>
        <v>0</v>
      </c>
      <c r="F341" s="210">
        <f>SUM(F342:F343)</f>
        <v>1400</v>
      </c>
      <c r="G341" s="210">
        <f>SUM(G342:G343)</f>
        <v>1400</v>
      </c>
      <c r="H341" s="210">
        <f>SUM(H342:H343)</f>
        <v>0</v>
      </c>
      <c r="I341" s="95">
        <f t="shared" si="144"/>
        <v>0</v>
      </c>
      <c r="J341" s="95">
        <f t="shared" si="145"/>
        <v>0</v>
      </c>
    </row>
    <row r="342" spans="1:10">
      <c r="A342" s="206"/>
      <c r="B342" s="211"/>
      <c r="C342" s="241">
        <v>32922</v>
      </c>
      <c r="D342" s="245" t="s">
        <v>212</v>
      </c>
      <c r="E342" s="214">
        <v>0</v>
      </c>
      <c r="F342" s="214">
        <v>1400</v>
      </c>
      <c r="G342" s="214">
        <v>1400</v>
      </c>
      <c r="H342" s="214">
        <v>0</v>
      </c>
      <c r="I342" s="81">
        <f t="shared" si="144"/>
        <v>0</v>
      </c>
      <c r="J342" s="81">
        <f t="shared" si="145"/>
        <v>0</v>
      </c>
    </row>
    <row r="343" spans="1:10">
      <c r="A343" s="206"/>
      <c r="B343" s="211"/>
      <c r="C343" s="241">
        <v>32923</v>
      </c>
      <c r="D343" s="245" t="s">
        <v>213</v>
      </c>
      <c r="E343" s="214">
        <v>0</v>
      </c>
      <c r="F343" s="214">
        <v>0</v>
      </c>
      <c r="G343" s="214">
        <v>0</v>
      </c>
      <c r="H343" s="214">
        <v>0</v>
      </c>
      <c r="I343" s="81">
        <f t="shared" si="144"/>
        <v>0</v>
      </c>
      <c r="J343" s="81">
        <f t="shared" si="145"/>
        <v>0</v>
      </c>
    </row>
    <row r="344" spans="1:10">
      <c r="A344" s="206"/>
      <c r="B344" s="207">
        <v>3293</v>
      </c>
      <c r="C344" s="207"/>
      <c r="D344" s="244" t="s">
        <v>116</v>
      </c>
      <c r="E344" s="210">
        <f>SUM(E345)</f>
        <v>101.3</v>
      </c>
      <c r="F344" s="210">
        <f>SUM(F345)</f>
        <v>200</v>
      </c>
      <c r="G344" s="210">
        <f>SUM(G345)</f>
        <v>200</v>
      </c>
      <c r="H344" s="210">
        <f>SUM(H345)</f>
        <v>87.7</v>
      </c>
      <c r="I344" s="95">
        <f t="shared" si="144"/>
        <v>86.5745310957552</v>
      </c>
      <c r="J344" s="95">
        <f t="shared" si="145"/>
        <v>43.85</v>
      </c>
    </row>
    <row r="345" spans="1:10">
      <c r="A345" s="206"/>
      <c r="B345" s="211"/>
      <c r="C345" s="241">
        <v>32931</v>
      </c>
      <c r="D345" s="245" t="s">
        <v>116</v>
      </c>
      <c r="E345" s="214">
        <v>101.3</v>
      </c>
      <c r="F345" s="214">
        <v>200</v>
      </c>
      <c r="G345" s="214">
        <v>200</v>
      </c>
      <c r="H345" s="214">
        <v>87.7</v>
      </c>
      <c r="I345" s="81">
        <f t="shared" si="144"/>
        <v>86.5745310957552</v>
      </c>
      <c r="J345" s="81">
        <f t="shared" si="145"/>
        <v>43.85</v>
      </c>
    </row>
    <row r="346" spans="1:10">
      <c r="A346" s="206"/>
      <c r="B346" s="207">
        <v>3294</v>
      </c>
      <c r="C346" s="207"/>
      <c r="D346" s="244" t="s">
        <v>117</v>
      </c>
      <c r="E346" s="210">
        <f>SUM(E347)</f>
        <v>0</v>
      </c>
      <c r="F346" s="210">
        <f>SUM(F347)</f>
        <v>0</v>
      </c>
      <c r="G346" s="210">
        <f>SUM(G347)</f>
        <v>0</v>
      </c>
      <c r="H346" s="210">
        <f>SUM(H347)</f>
        <v>0</v>
      </c>
      <c r="I346" s="95">
        <f t="shared" si="144"/>
        <v>0</v>
      </c>
      <c r="J346" s="95">
        <f t="shared" si="145"/>
        <v>0</v>
      </c>
    </row>
    <row r="347" spans="1:10">
      <c r="A347" s="206"/>
      <c r="B347" s="211"/>
      <c r="C347" s="241">
        <v>32941</v>
      </c>
      <c r="D347" s="245" t="s">
        <v>214</v>
      </c>
      <c r="E347" s="214">
        <v>0</v>
      </c>
      <c r="F347" s="214">
        <v>0</v>
      </c>
      <c r="G347" s="214">
        <v>0</v>
      </c>
      <c r="H347" s="214">
        <v>0</v>
      </c>
      <c r="I347" s="81">
        <f t="shared" ref="I347:I376" si="147">IF(H347&gt;0,H347/E347*100,0)</f>
        <v>0</v>
      </c>
      <c r="J347" s="81">
        <f t="shared" ref="J347:J376" si="148">IF(H347&gt;0,H347/G347*100,0)</f>
        <v>0</v>
      </c>
    </row>
    <row r="348" spans="1:10">
      <c r="A348" s="206"/>
      <c r="B348" s="207">
        <v>3295</v>
      </c>
      <c r="C348" s="207"/>
      <c r="D348" s="244" t="s">
        <v>118</v>
      </c>
      <c r="E348" s="210">
        <f>SUM(E349:E350)</f>
        <v>584.1</v>
      </c>
      <c r="F348" s="210">
        <f>SUM(F349:F350)</f>
        <v>600</v>
      </c>
      <c r="G348" s="210">
        <f>SUM(G349:G350)</f>
        <v>700</v>
      </c>
      <c r="H348" s="210">
        <f>SUM(H349:H350)</f>
        <v>637.2</v>
      </c>
      <c r="I348" s="95">
        <f t="shared" si="147"/>
        <v>109.090909090909</v>
      </c>
      <c r="J348" s="95">
        <f t="shared" si="148"/>
        <v>91.0285714285714</v>
      </c>
    </row>
    <row r="349" spans="1:10">
      <c r="A349" s="206"/>
      <c r="B349" s="211"/>
      <c r="C349" s="241">
        <v>32951</v>
      </c>
      <c r="D349" s="245" t="s">
        <v>215</v>
      </c>
      <c r="E349" s="214">
        <v>159.3</v>
      </c>
      <c r="F349" s="214">
        <v>0</v>
      </c>
      <c r="G349" s="214">
        <v>0</v>
      </c>
      <c r="H349" s="214">
        <v>0</v>
      </c>
      <c r="I349" s="81">
        <f t="shared" si="147"/>
        <v>0</v>
      </c>
      <c r="J349" s="81">
        <f t="shared" si="148"/>
        <v>0</v>
      </c>
    </row>
    <row r="350" spans="1:10">
      <c r="A350" s="206"/>
      <c r="B350" s="211"/>
      <c r="C350" s="241">
        <v>32959</v>
      </c>
      <c r="D350" s="245" t="s">
        <v>216</v>
      </c>
      <c r="E350" s="214">
        <v>424.8</v>
      </c>
      <c r="F350" s="214">
        <v>600</v>
      </c>
      <c r="G350" s="214">
        <v>700</v>
      </c>
      <c r="H350" s="214">
        <v>637.2</v>
      </c>
      <c r="I350" s="81">
        <f t="shared" si="147"/>
        <v>150</v>
      </c>
      <c r="J350" s="81">
        <f t="shared" si="148"/>
        <v>91.0285714285714</v>
      </c>
    </row>
    <row r="351" spans="1:10">
      <c r="A351" s="206"/>
      <c r="B351" s="207">
        <v>3299</v>
      </c>
      <c r="C351" s="207"/>
      <c r="D351" s="244" t="s">
        <v>113</v>
      </c>
      <c r="E351" s="210">
        <f>SUM(E352:E353)</f>
        <v>95</v>
      </c>
      <c r="F351" s="210">
        <f>SUM(F352:F353)</f>
        <v>100</v>
      </c>
      <c r="G351" s="210">
        <f>SUM(G352:G353)</f>
        <v>100</v>
      </c>
      <c r="H351" s="210">
        <f>SUM(H352:H353)</f>
        <v>80</v>
      </c>
      <c r="I351" s="95">
        <f t="shared" si="147"/>
        <v>84.2105263157895</v>
      </c>
      <c r="J351" s="95">
        <f t="shared" si="148"/>
        <v>80</v>
      </c>
    </row>
    <row r="352" spans="1:10">
      <c r="A352" s="206"/>
      <c r="B352" s="211"/>
      <c r="C352" s="241">
        <v>32991</v>
      </c>
      <c r="D352" s="245" t="s">
        <v>217</v>
      </c>
      <c r="E352" s="214">
        <v>95</v>
      </c>
      <c r="F352" s="214">
        <v>100</v>
      </c>
      <c r="G352" s="214">
        <v>100</v>
      </c>
      <c r="H352" s="214">
        <v>80</v>
      </c>
      <c r="I352" s="81">
        <f t="shared" si="147"/>
        <v>84.2105263157895</v>
      </c>
      <c r="J352" s="81">
        <f t="shared" si="148"/>
        <v>80</v>
      </c>
    </row>
    <row r="353" spans="1:10">
      <c r="A353" s="206"/>
      <c r="B353" s="211"/>
      <c r="C353" s="241">
        <v>32999</v>
      </c>
      <c r="D353" s="245" t="s">
        <v>113</v>
      </c>
      <c r="E353" s="214">
        <v>0</v>
      </c>
      <c r="F353" s="214">
        <v>0</v>
      </c>
      <c r="G353" s="214">
        <v>0</v>
      </c>
      <c r="H353" s="214">
        <v>0</v>
      </c>
      <c r="I353" s="81">
        <f t="shared" si="147"/>
        <v>0</v>
      </c>
      <c r="J353" s="81">
        <f t="shared" si="148"/>
        <v>0</v>
      </c>
    </row>
    <row r="354" s="9" customFormat="1" spans="1:10">
      <c r="A354" s="198">
        <v>34</v>
      </c>
      <c r="B354" s="226"/>
      <c r="C354" s="226"/>
      <c r="D354" s="201" t="s">
        <v>119</v>
      </c>
      <c r="E354" s="202">
        <f t="shared" ref="E354:H355" si="149">SUM(E355)</f>
        <v>749.82</v>
      </c>
      <c r="F354" s="202">
        <f t="shared" si="149"/>
        <v>900</v>
      </c>
      <c r="G354" s="202">
        <f t="shared" si="149"/>
        <v>900</v>
      </c>
      <c r="H354" s="202">
        <f t="shared" si="149"/>
        <v>770.22</v>
      </c>
      <c r="I354" s="97">
        <f t="shared" si="147"/>
        <v>102.72065295671</v>
      </c>
      <c r="J354" s="97">
        <f t="shared" si="148"/>
        <v>85.58</v>
      </c>
    </row>
    <row r="355" s="4" customFormat="1" spans="1:10">
      <c r="A355" s="203"/>
      <c r="B355" s="204">
        <v>343</v>
      </c>
      <c r="C355" s="204"/>
      <c r="D355" s="239" t="s">
        <v>167</v>
      </c>
      <c r="E355" s="158">
        <f t="shared" si="149"/>
        <v>749.82</v>
      </c>
      <c r="F355" s="158">
        <f t="shared" si="149"/>
        <v>900</v>
      </c>
      <c r="G355" s="158">
        <f t="shared" si="149"/>
        <v>900</v>
      </c>
      <c r="H355" s="158">
        <f t="shared" si="149"/>
        <v>770.22</v>
      </c>
      <c r="I355" s="97">
        <f t="shared" si="147"/>
        <v>102.72065295671</v>
      </c>
      <c r="J355" s="97">
        <f t="shared" si="148"/>
        <v>85.58</v>
      </c>
    </row>
    <row r="356" spans="1:10">
      <c r="A356" s="206"/>
      <c r="B356" s="207">
        <v>3431</v>
      </c>
      <c r="C356" s="207"/>
      <c r="D356" s="209" t="s">
        <v>120</v>
      </c>
      <c r="E356" s="210">
        <f>SUM(E357:E358)</f>
        <v>749.82</v>
      </c>
      <c r="F356" s="210">
        <f>SUM(F357:F358)</f>
        <v>900</v>
      </c>
      <c r="G356" s="210">
        <f>SUM(G357:G358)</f>
        <v>900</v>
      </c>
      <c r="H356" s="210">
        <f>SUM(H357:H358)</f>
        <v>770.22</v>
      </c>
      <c r="I356" s="95">
        <f t="shared" si="147"/>
        <v>102.72065295671</v>
      </c>
      <c r="J356" s="95">
        <f t="shared" si="148"/>
        <v>85.58</v>
      </c>
    </row>
    <row r="357" spans="1:10">
      <c r="A357" s="206"/>
      <c r="B357" s="211"/>
      <c r="C357" s="241">
        <v>34311</v>
      </c>
      <c r="D357" s="213" t="s">
        <v>218</v>
      </c>
      <c r="E357" s="214">
        <v>20.4</v>
      </c>
      <c r="F357" s="214">
        <v>0</v>
      </c>
      <c r="G357" s="214">
        <v>50</v>
      </c>
      <c r="H357" s="214">
        <v>19.92</v>
      </c>
      <c r="I357" s="81">
        <f t="shared" si="147"/>
        <v>97.6470588235294</v>
      </c>
      <c r="J357" s="81">
        <f t="shared" si="148"/>
        <v>39.84</v>
      </c>
    </row>
    <row r="358" ht="15.75" spans="1:10">
      <c r="A358" s="246"/>
      <c r="B358" s="247"/>
      <c r="C358" s="248">
        <v>34312</v>
      </c>
      <c r="D358" s="249" t="s">
        <v>219</v>
      </c>
      <c r="E358" s="250">
        <v>729.42</v>
      </c>
      <c r="F358" s="250">
        <v>900</v>
      </c>
      <c r="G358" s="250">
        <v>850</v>
      </c>
      <c r="H358" s="250">
        <v>750.3</v>
      </c>
      <c r="I358" s="280">
        <f t="shared" si="147"/>
        <v>102.862548326067</v>
      </c>
      <c r="J358" s="281">
        <f t="shared" si="148"/>
        <v>88.2705882352941</v>
      </c>
    </row>
    <row r="359" s="8" customFormat="1" spans="1:10">
      <c r="A359" s="192" t="s">
        <v>220</v>
      </c>
      <c r="B359" s="193"/>
      <c r="C359" s="194"/>
      <c r="D359" s="332" t="s">
        <v>221</v>
      </c>
      <c r="E359" s="234">
        <f t="shared" ref="E359:H360" si="150">SUM(E360)</f>
        <v>158900</v>
      </c>
      <c r="F359" s="234">
        <f t="shared" si="150"/>
        <v>158000</v>
      </c>
      <c r="G359" s="234">
        <f t="shared" si="150"/>
        <v>154000</v>
      </c>
      <c r="H359" s="234">
        <f t="shared" si="150"/>
        <v>154000</v>
      </c>
      <c r="I359" s="236">
        <f t="shared" si="147"/>
        <v>96.9162995594714</v>
      </c>
      <c r="J359" s="237">
        <f t="shared" si="148"/>
        <v>100</v>
      </c>
    </row>
    <row r="360" spans="1:10">
      <c r="A360" s="183">
        <v>3</v>
      </c>
      <c r="B360" s="184"/>
      <c r="C360" s="185"/>
      <c r="D360" s="197" t="s">
        <v>80</v>
      </c>
      <c r="E360" s="157">
        <f t="shared" si="150"/>
        <v>158900</v>
      </c>
      <c r="F360" s="157">
        <f t="shared" si="150"/>
        <v>158000</v>
      </c>
      <c r="G360" s="157">
        <f t="shared" si="150"/>
        <v>154000</v>
      </c>
      <c r="H360" s="157">
        <f t="shared" si="150"/>
        <v>154000</v>
      </c>
      <c r="I360" s="97">
        <f t="shared" si="147"/>
        <v>96.9162995594714</v>
      </c>
      <c r="J360" s="97">
        <f t="shared" si="148"/>
        <v>100</v>
      </c>
    </row>
    <row r="361" s="7" customFormat="1" spans="1:10">
      <c r="A361" s="198">
        <v>31</v>
      </c>
      <c r="B361" s="199"/>
      <c r="C361" s="200"/>
      <c r="D361" s="201" t="s">
        <v>81</v>
      </c>
      <c r="E361" s="202">
        <f>SUM(E362+E365+E367)</f>
        <v>158900</v>
      </c>
      <c r="F361" s="202">
        <f>SUM(F362+F365+F367)</f>
        <v>158000</v>
      </c>
      <c r="G361" s="202">
        <f>SUM(G362+G365+G367)</f>
        <v>154000</v>
      </c>
      <c r="H361" s="202">
        <f>SUM(H362+H365+H367)</f>
        <v>154000</v>
      </c>
      <c r="I361" s="97">
        <f t="shared" si="147"/>
        <v>96.9162995594714</v>
      </c>
      <c r="J361" s="97">
        <f t="shared" si="148"/>
        <v>100</v>
      </c>
    </row>
    <row r="362" s="4" customFormat="1" spans="1:10">
      <c r="A362" s="203"/>
      <c r="B362" s="204">
        <v>311</v>
      </c>
      <c r="C362" s="132"/>
      <c r="D362" s="205" t="s">
        <v>156</v>
      </c>
      <c r="E362" s="158">
        <f t="shared" ref="E362:H362" si="151">SUM(E363)</f>
        <v>158900</v>
      </c>
      <c r="F362" s="158">
        <f t="shared" si="151"/>
        <v>158000</v>
      </c>
      <c r="G362" s="158">
        <f t="shared" si="151"/>
        <v>154000</v>
      </c>
      <c r="H362" s="158">
        <f t="shared" si="151"/>
        <v>154000</v>
      </c>
      <c r="I362" s="97">
        <f t="shared" si="147"/>
        <v>96.9162995594714</v>
      </c>
      <c r="J362" s="97">
        <f t="shared" si="148"/>
        <v>100</v>
      </c>
    </row>
    <row r="363" spans="1:10">
      <c r="A363" s="206"/>
      <c r="B363" s="207">
        <v>3111</v>
      </c>
      <c r="C363" s="208"/>
      <c r="D363" s="209" t="s">
        <v>82</v>
      </c>
      <c r="E363" s="210">
        <f>SUM(E364)</f>
        <v>158900</v>
      </c>
      <c r="F363" s="210">
        <f>SUM(F364)</f>
        <v>158000</v>
      </c>
      <c r="G363" s="210">
        <f>SUM(G364)</f>
        <v>154000</v>
      </c>
      <c r="H363" s="210">
        <f>SUM(H364)</f>
        <v>154000</v>
      </c>
      <c r="I363" s="95">
        <f t="shared" si="147"/>
        <v>96.9162995594714</v>
      </c>
      <c r="J363" s="95">
        <f t="shared" si="148"/>
        <v>100</v>
      </c>
    </row>
    <row r="364" spans="1:10">
      <c r="A364" s="215"/>
      <c r="B364" s="216"/>
      <c r="C364" s="217">
        <v>31111</v>
      </c>
      <c r="D364" s="252" t="s">
        <v>158</v>
      </c>
      <c r="E364" s="218">
        <v>158900</v>
      </c>
      <c r="F364" s="218">
        <v>158000</v>
      </c>
      <c r="G364" s="218">
        <v>154000</v>
      </c>
      <c r="H364" s="218">
        <v>154000</v>
      </c>
      <c r="I364" s="81">
        <f t="shared" si="147"/>
        <v>96.9162995594714</v>
      </c>
      <c r="J364" s="81">
        <f t="shared" si="148"/>
        <v>100</v>
      </c>
    </row>
    <row r="365" s="4" customFormat="1" spans="1:10">
      <c r="A365" s="253"/>
      <c r="B365" s="254">
        <v>312</v>
      </c>
      <c r="C365" s="255"/>
      <c r="D365" s="256" t="s">
        <v>159</v>
      </c>
      <c r="E365" s="257">
        <f t="shared" ref="E365:H365" si="152">SUM(E366)</f>
        <v>0</v>
      </c>
      <c r="F365" s="257">
        <f t="shared" si="152"/>
        <v>0</v>
      </c>
      <c r="G365" s="257">
        <f t="shared" si="152"/>
        <v>0</v>
      </c>
      <c r="H365" s="257">
        <f t="shared" si="152"/>
        <v>0</v>
      </c>
      <c r="I365" s="97">
        <f t="shared" si="147"/>
        <v>0</v>
      </c>
      <c r="J365" s="97">
        <f t="shared" si="148"/>
        <v>0</v>
      </c>
    </row>
    <row r="366" spans="1:10">
      <c r="A366" s="206"/>
      <c r="B366" s="207">
        <v>3121</v>
      </c>
      <c r="C366" s="208"/>
      <c r="D366" s="209" t="s">
        <v>83</v>
      </c>
      <c r="E366" s="210">
        <v>0</v>
      </c>
      <c r="F366" s="210">
        <v>0</v>
      </c>
      <c r="G366" s="210">
        <v>0</v>
      </c>
      <c r="H366" s="210">
        <v>0</v>
      </c>
      <c r="I366" s="95">
        <f t="shared" si="147"/>
        <v>0</v>
      </c>
      <c r="J366" s="95">
        <f t="shared" si="148"/>
        <v>0</v>
      </c>
    </row>
    <row r="367" s="4" customFormat="1" spans="1:10">
      <c r="A367" s="203"/>
      <c r="B367" s="204">
        <v>313</v>
      </c>
      <c r="C367" s="132"/>
      <c r="D367" s="205" t="s">
        <v>165</v>
      </c>
      <c r="E367" s="158">
        <f t="shared" ref="E367:H367" si="153">SUM(E368)</f>
        <v>0</v>
      </c>
      <c r="F367" s="158">
        <f t="shared" si="153"/>
        <v>0</v>
      </c>
      <c r="G367" s="158">
        <f t="shared" si="153"/>
        <v>0</v>
      </c>
      <c r="H367" s="158">
        <f t="shared" si="153"/>
        <v>0</v>
      </c>
      <c r="I367" s="97">
        <f t="shared" si="147"/>
        <v>0</v>
      </c>
      <c r="J367" s="97">
        <f t="shared" si="148"/>
        <v>0</v>
      </c>
    </row>
    <row r="368" ht="15.75" spans="1:10">
      <c r="A368" s="228"/>
      <c r="B368" s="229"/>
      <c r="C368" s="230">
        <v>3132</v>
      </c>
      <c r="D368" s="231" t="s">
        <v>84</v>
      </c>
      <c r="E368" s="232">
        <v>0</v>
      </c>
      <c r="F368" s="232">
        <v>0</v>
      </c>
      <c r="G368" s="232">
        <v>0</v>
      </c>
      <c r="H368" s="232">
        <v>0</v>
      </c>
      <c r="I368" s="232">
        <f t="shared" si="147"/>
        <v>0</v>
      </c>
      <c r="J368" s="282">
        <f t="shared" si="148"/>
        <v>0</v>
      </c>
    </row>
    <row r="369" s="8" customFormat="1" spans="1:10">
      <c r="A369" s="192" t="s">
        <v>222</v>
      </c>
      <c r="B369" s="193"/>
      <c r="C369" s="194"/>
      <c r="D369" s="331" t="s">
        <v>88</v>
      </c>
      <c r="E369" s="234">
        <f t="shared" ref="E369:H369" si="154">SUM(E370)</f>
        <v>0</v>
      </c>
      <c r="F369" s="234">
        <f t="shared" si="154"/>
        <v>1000</v>
      </c>
      <c r="G369" s="234">
        <f t="shared" si="154"/>
        <v>0</v>
      </c>
      <c r="H369" s="234">
        <f t="shared" si="154"/>
        <v>0</v>
      </c>
      <c r="I369" s="236">
        <f t="shared" si="147"/>
        <v>0</v>
      </c>
      <c r="J369" s="237">
        <f t="shared" si="148"/>
        <v>0</v>
      </c>
    </row>
    <row r="370" spans="1:10">
      <c r="A370" s="183">
        <v>3</v>
      </c>
      <c r="B370" s="184"/>
      <c r="C370" s="185"/>
      <c r="D370" s="197" t="s">
        <v>80</v>
      </c>
      <c r="E370" s="157">
        <f>SUM(E371+E374)</f>
        <v>0</v>
      </c>
      <c r="F370" s="157">
        <f>SUM(F371+F374)</f>
        <v>1000</v>
      </c>
      <c r="G370" s="157">
        <f>SUM(G371+G374)</f>
        <v>0</v>
      </c>
      <c r="H370" s="157">
        <f>SUM(H371+H374)</f>
        <v>0</v>
      </c>
      <c r="I370" s="97">
        <f t="shared" si="147"/>
        <v>0</v>
      </c>
      <c r="J370" s="97">
        <f t="shared" si="148"/>
        <v>0</v>
      </c>
    </row>
    <row r="371" spans="1:10">
      <c r="A371" s="183">
        <v>31</v>
      </c>
      <c r="B371" s="199"/>
      <c r="C371" s="200"/>
      <c r="D371" s="201" t="s">
        <v>81</v>
      </c>
      <c r="E371" s="202">
        <f t="shared" ref="E371:H372" si="155">SUM(E372)</f>
        <v>0</v>
      </c>
      <c r="F371" s="202">
        <f t="shared" si="155"/>
        <v>0</v>
      </c>
      <c r="G371" s="202">
        <f t="shared" si="155"/>
        <v>0</v>
      </c>
      <c r="H371" s="202">
        <f t="shared" si="155"/>
        <v>0</v>
      </c>
      <c r="I371" s="97">
        <f t="shared" si="147"/>
        <v>0</v>
      </c>
      <c r="J371" s="97">
        <f t="shared" si="148"/>
        <v>0</v>
      </c>
    </row>
    <row r="372" spans="1:10">
      <c r="A372" s="183"/>
      <c r="B372" s="204">
        <v>313</v>
      </c>
      <c r="C372" s="132"/>
      <c r="D372" s="205" t="s">
        <v>165</v>
      </c>
      <c r="E372" s="158">
        <f t="shared" si="155"/>
        <v>0</v>
      </c>
      <c r="F372" s="158">
        <f t="shared" si="155"/>
        <v>0</v>
      </c>
      <c r="G372" s="158">
        <f t="shared" si="155"/>
        <v>0</v>
      </c>
      <c r="H372" s="158">
        <f t="shared" si="155"/>
        <v>0</v>
      </c>
      <c r="I372" s="97">
        <f t="shared" si="147"/>
        <v>0</v>
      </c>
      <c r="J372" s="97">
        <f t="shared" si="148"/>
        <v>0</v>
      </c>
    </row>
    <row r="373" spans="1:10">
      <c r="A373" s="183"/>
      <c r="B373" s="207">
        <v>3132</v>
      </c>
      <c r="C373" s="208"/>
      <c r="D373" s="209" t="s">
        <v>84</v>
      </c>
      <c r="E373" s="210">
        <v>0</v>
      </c>
      <c r="F373" s="210">
        <v>0</v>
      </c>
      <c r="G373" s="210">
        <v>0</v>
      </c>
      <c r="H373" s="210">
        <v>0</v>
      </c>
      <c r="I373" s="95">
        <f t="shared" si="147"/>
        <v>0</v>
      </c>
      <c r="J373" s="95">
        <f t="shared" si="148"/>
        <v>0</v>
      </c>
    </row>
    <row r="374" s="7" customFormat="1" spans="1:10">
      <c r="A374" s="198">
        <v>32</v>
      </c>
      <c r="B374" s="258"/>
      <c r="C374" s="259"/>
      <c r="D374" s="222" t="s">
        <v>89</v>
      </c>
      <c r="E374" s="223">
        <f>SUM(E375)</f>
        <v>0</v>
      </c>
      <c r="F374" s="223">
        <f>SUM(F375)</f>
        <v>1000</v>
      </c>
      <c r="G374" s="223">
        <f>SUM(G375)</f>
        <v>0</v>
      </c>
      <c r="H374" s="223">
        <f>SUM(H375)</f>
        <v>0</v>
      </c>
      <c r="I374" s="97">
        <f t="shared" si="147"/>
        <v>0</v>
      </c>
      <c r="J374" s="97">
        <f t="shared" si="148"/>
        <v>0</v>
      </c>
    </row>
    <row r="375" s="4" customFormat="1" spans="1:10">
      <c r="A375" s="203"/>
      <c r="B375" s="204">
        <v>322</v>
      </c>
      <c r="C375" s="132"/>
      <c r="D375" s="239" t="s">
        <v>95</v>
      </c>
      <c r="E375" s="158">
        <f t="shared" ref="E375:F375" si="156">SUM(E377)</f>
        <v>0</v>
      </c>
      <c r="F375" s="158">
        <f t="shared" si="156"/>
        <v>1000</v>
      </c>
      <c r="G375" s="158">
        <f t="shared" ref="G375:H375" si="157">SUM(G377)</f>
        <v>0</v>
      </c>
      <c r="H375" s="158">
        <f t="shared" si="157"/>
        <v>0</v>
      </c>
      <c r="I375" s="97">
        <f t="shared" si="147"/>
        <v>0</v>
      </c>
      <c r="J375" s="97">
        <f t="shared" si="148"/>
        <v>0</v>
      </c>
    </row>
    <row r="376" s="4" customFormat="1" spans="1:10">
      <c r="A376" s="260"/>
      <c r="B376" s="261">
        <v>3225</v>
      </c>
      <c r="C376" s="208"/>
      <c r="D376" s="244" t="s">
        <v>100</v>
      </c>
      <c r="E376" s="210">
        <f>SUM(E377)</f>
        <v>0</v>
      </c>
      <c r="F376" s="210">
        <f>SUM(F377)</f>
        <v>1000</v>
      </c>
      <c r="G376" s="210">
        <f>SUM(G377)</f>
        <v>0</v>
      </c>
      <c r="H376" s="210">
        <f>SUM(H377)</f>
        <v>0</v>
      </c>
      <c r="I376" s="95">
        <f t="shared" si="147"/>
        <v>0</v>
      </c>
      <c r="J376" s="95">
        <f t="shared" si="148"/>
        <v>0</v>
      </c>
    </row>
    <row r="377" ht="15.75" spans="1:10">
      <c r="A377" s="228"/>
      <c r="B377" s="229"/>
      <c r="C377" s="262">
        <v>32251</v>
      </c>
      <c r="D377" s="245" t="s">
        <v>189</v>
      </c>
      <c r="E377" s="250">
        <v>0</v>
      </c>
      <c r="F377" s="250">
        <v>1000</v>
      </c>
      <c r="G377" s="250">
        <v>0</v>
      </c>
      <c r="H377" s="250">
        <v>0</v>
      </c>
      <c r="I377" s="283"/>
      <c r="J377" s="81"/>
    </row>
    <row r="378" ht="15.75" spans="1:10">
      <c r="A378" s="263"/>
      <c r="B378" s="264"/>
      <c r="C378" s="264"/>
      <c r="D378" s="265"/>
      <c r="E378" s="266"/>
      <c r="F378" s="266"/>
      <c r="G378" s="266"/>
      <c r="H378" s="266"/>
      <c r="I378" s="284"/>
      <c r="J378" s="284"/>
    </row>
    <row r="379" s="8" customFormat="1" customHeight="1" spans="1:10">
      <c r="A379" s="192" t="s">
        <v>223</v>
      </c>
      <c r="B379" s="193"/>
      <c r="C379" s="194"/>
      <c r="D379" s="195" t="s">
        <v>85</v>
      </c>
      <c r="E379" s="196">
        <f t="shared" ref="E379:H379" si="158">SUM(E380)</f>
        <v>1508</v>
      </c>
      <c r="F379" s="196">
        <f t="shared" si="158"/>
        <v>3000</v>
      </c>
      <c r="G379" s="196">
        <f t="shared" si="158"/>
        <v>2500</v>
      </c>
      <c r="H379" s="196">
        <f t="shared" si="158"/>
        <v>722.95</v>
      </c>
      <c r="I379" s="134">
        <f t="shared" ref="I379:I385" si="159">IF(H379&gt;0,H379/E379*100,0)</f>
        <v>47.9409814323607</v>
      </c>
      <c r="J379" s="135">
        <f t="shared" ref="J379:J395" si="160">IF(H379&gt;0,H379/G379*100,0)</f>
        <v>28.918</v>
      </c>
    </row>
    <row r="380" s="4" customFormat="1" spans="1:10">
      <c r="A380" s="183">
        <v>4</v>
      </c>
      <c r="B380" s="184"/>
      <c r="C380" s="185"/>
      <c r="D380" s="197" t="s">
        <v>121</v>
      </c>
      <c r="E380" s="157">
        <f t="shared" ref="E380:H381" si="161">SUM(E381)</f>
        <v>1508</v>
      </c>
      <c r="F380" s="157">
        <f t="shared" si="161"/>
        <v>3000</v>
      </c>
      <c r="G380" s="157">
        <f t="shared" si="161"/>
        <v>2500</v>
      </c>
      <c r="H380" s="157">
        <f t="shared" si="161"/>
        <v>722.95</v>
      </c>
      <c r="I380" s="97">
        <f t="shared" si="159"/>
        <v>47.9409814323607</v>
      </c>
      <c r="J380" s="97">
        <f t="shared" si="160"/>
        <v>28.918</v>
      </c>
    </row>
    <row r="381" s="9" customFormat="1" spans="1:10">
      <c r="A381" s="198">
        <v>42</v>
      </c>
      <c r="B381" s="199"/>
      <c r="C381" s="200"/>
      <c r="D381" s="201" t="s">
        <v>122</v>
      </c>
      <c r="E381" s="202">
        <f t="shared" si="161"/>
        <v>1508</v>
      </c>
      <c r="F381" s="202">
        <f t="shared" si="161"/>
        <v>3000</v>
      </c>
      <c r="G381" s="202">
        <f t="shared" si="161"/>
        <v>2500</v>
      </c>
      <c r="H381" s="202">
        <f t="shared" si="161"/>
        <v>722.95</v>
      </c>
      <c r="I381" s="97">
        <f t="shared" si="159"/>
        <v>47.9409814323607</v>
      </c>
      <c r="J381" s="97">
        <f t="shared" si="160"/>
        <v>28.918</v>
      </c>
    </row>
    <row r="382" s="11" customFormat="1" customHeight="1" spans="1:10">
      <c r="A382" s="267"/>
      <c r="B382" s="268">
        <v>422</v>
      </c>
      <c r="C382" s="269"/>
      <c r="D382" s="267" t="s">
        <v>123</v>
      </c>
      <c r="E382" s="270">
        <f>SUM(E383+E386+E389+E392+E395)</f>
        <v>1508</v>
      </c>
      <c r="F382" s="270">
        <f>SUM(F383+F386+F389+F392+F395)</f>
        <v>3000</v>
      </c>
      <c r="G382" s="270">
        <f>SUM(G383+G386+G389+G392+G395)</f>
        <v>2500</v>
      </c>
      <c r="H382" s="270">
        <f>SUM(H383+H386+H389+H392+H395)</f>
        <v>722.95</v>
      </c>
      <c r="I382" s="97">
        <f t="shared" si="159"/>
        <v>47.9409814323607</v>
      </c>
      <c r="J382" s="97">
        <f t="shared" si="160"/>
        <v>28.918</v>
      </c>
    </row>
    <row r="383" s="12" customFormat="1" customHeight="1" spans="1:10">
      <c r="A383" s="271"/>
      <c r="B383" s="272">
        <v>4221</v>
      </c>
      <c r="C383" s="273"/>
      <c r="D383" s="274" t="s">
        <v>124</v>
      </c>
      <c r="E383" s="275">
        <f>SUM(E384:E385)</f>
        <v>0</v>
      </c>
      <c r="F383" s="275">
        <f>SUM(F384:F385)</f>
        <v>1000</v>
      </c>
      <c r="G383" s="275">
        <f>SUM(G384:G385)</f>
        <v>270</v>
      </c>
      <c r="H383" s="275">
        <f>SUM(H384:H385)</f>
        <v>0</v>
      </c>
      <c r="I383" s="95">
        <f t="shared" si="159"/>
        <v>0</v>
      </c>
      <c r="J383" s="95">
        <f t="shared" si="160"/>
        <v>0</v>
      </c>
    </row>
    <row r="384" s="12" customFormat="1" customHeight="1" spans="1:10">
      <c r="A384" s="271"/>
      <c r="B384" s="276"/>
      <c r="C384" s="277">
        <v>42211</v>
      </c>
      <c r="D384" s="278" t="s">
        <v>224</v>
      </c>
      <c r="E384" s="279">
        <v>0</v>
      </c>
      <c r="F384" s="279">
        <v>1000</v>
      </c>
      <c r="G384" s="279">
        <v>270</v>
      </c>
      <c r="H384" s="279">
        <v>0</v>
      </c>
      <c r="I384" s="81">
        <f t="shared" si="159"/>
        <v>0</v>
      </c>
      <c r="J384" s="81">
        <f t="shared" si="160"/>
        <v>0</v>
      </c>
    </row>
    <row r="385" s="12" customFormat="1" customHeight="1" spans="1:10">
      <c r="A385" s="271"/>
      <c r="B385" s="276"/>
      <c r="C385" s="285">
        <v>42212</v>
      </c>
      <c r="D385" s="278" t="s">
        <v>225</v>
      </c>
      <c r="E385" s="279">
        <v>0</v>
      </c>
      <c r="F385" s="279">
        <v>0</v>
      </c>
      <c r="G385" s="279">
        <v>0</v>
      </c>
      <c r="H385" s="279">
        <v>0</v>
      </c>
      <c r="I385" s="81">
        <f t="shared" si="159"/>
        <v>0</v>
      </c>
      <c r="J385" s="81">
        <f t="shared" si="160"/>
        <v>0</v>
      </c>
    </row>
    <row r="386" s="12" customFormat="1" customHeight="1" spans="1:10">
      <c r="A386" s="271"/>
      <c r="B386" s="272">
        <v>4222</v>
      </c>
      <c r="C386" s="273"/>
      <c r="D386" s="274" t="s">
        <v>125</v>
      </c>
      <c r="E386" s="275">
        <f>SUM(E387:E388)</f>
        <v>0</v>
      </c>
      <c r="F386" s="275">
        <f>SUM(F387:F388)</f>
        <v>0</v>
      </c>
      <c r="G386" s="275">
        <f>SUM(G387:G388)</f>
        <v>730</v>
      </c>
      <c r="H386" s="275">
        <f>SUM(H387:H388)</f>
        <v>722.95</v>
      </c>
      <c r="I386" s="95">
        <v>0</v>
      </c>
      <c r="J386" s="95">
        <f t="shared" si="160"/>
        <v>99.0342465753425</v>
      </c>
    </row>
    <row r="387" s="12" customFormat="1" customHeight="1" spans="1:10">
      <c r="A387" s="271"/>
      <c r="B387" s="276"/>
      <c r="C387" s="285">
        <v>42221</v>
      </c>
      <c r="D387" s="278" t="s">
        <v>226</v>
      </c>
      <c r="E387" s="279">
        <v>0</v>
      </c>
      <c r="F387" s="279">
        <v>0</v>
      </c>
      <c r="G387" s="279">
        <v>0</v>
      </c>
      <c r="H387" s="279">
        <v>0</v>
      </c>
      <c r="I387" s="81">
        <f>IF(H387&gt;0,H387/E387*100,0)</f>
        <v>0</v>
      </c>
      <c r="J387" s="81">
        <f t="shared" si="160"/>
        <v>0</v>
      </c>
    </row>
    <row r="388" s="12" customFormat="1" customHeight="1" spans="1:10">
      <c r="A388" s="271"/>
      <c r="B388" s="276"/>
      <c r="C388" s="285">
        <v>42221</v>
      </c>
      <c r="D388" s="278" t="s">
        <v>227</v>
      </c>
      <c r="E388" s="279">
        <v>0</v>
      </c>
      <c r="F388" s="279">
        <v>0</v>
      </c>
      <c r="G388" s="279">
        <v>730</v>
      </c>
      <c r="H388" s="279">
        <v>722.95</v>
      </c>
      <c r="I388" s="81">
        <v>0</v>
      </c>
      <c r="J388" s="81">
        <f t="shared" si="160"/>
        <v>99.0342465753425</v>
      </c>
    </row>
    <row r="389" s="12" customFormat="1" customHeight="1" spans="1:10">
      <c r="A389" s="271"/>
      <c r="B389" s="272">
        <v>4223</v>
      </c>
      <c r="C389" s="286"/>
      <c r="D389" s="274" t="s">
        <v>228</v>
      </c>
      <c r="E389" s="275">
        <f>SUM(E390:E391)</f>
        <v>1508</v>
      </c>
      <c r="F389" s="275">
        <f>SUM(F390:F391)</f>
        <v>1000</v>
      </c>
      <c r="G389" s="275">
        <f>SUM(G390:G391)</f>
        <v>1000</v>
      </c>
      <c r="H389" s="275">
        <f>SUM(H390:H391)</f>
        <v>0</v>
      </c>
      <c r="I389" s="95">
        <f t="shared" ref="I389:I395" si="162">IF(H389&gt;0,H389/E389*100,0)</f>
        <v>0</v>
      </c>
      <c r="J389" s="95">
        <f t="shared" si="160"/>
        <v>0</v>
      </c>
    </row>
    <row r="390" s="12" customFormat="1" customHeight="1" spans="1:10">
      <c r="A390" s="271"/>
      <c r="B390" s="276"/>
      <c r="C390" s="285">
        <v>42231</v>
      </c>
      <c r="D390" s="278" t="s">
        <v>229</v>
      </c>
      <c r="E390" s="279">
        <v>1508</v>
      </c>
      <c r="F390" s="279">
        <v>0</v>
      </c>
      <c r="G390" s="279">
        <v>0</v>
      </c>
      <c r="H390" s="279">
        <v>0</v>
      </c>
      <c r="I390" s="81">
        <f t="shared" si="162"/>
        <v>0</v>
      </c>
      <c r="J390" s="81">
        <f t="shared" si="160"/>
        <v>0</v>
      </c>
    </row>
    <row r="391" s="12" customFormat="1" customHeight="1" spans="1:10">
      <c r="A391" s="271"/>
      <c r="B391" s="276"/>
      <c r="C391" s="285">
        <v>42232</v>
      </c>
      <c r="D391" s="278" t="s">
        <v>230</v>
      </c>
      <c r="E391" s="279">
        <v>0</v>
      </c>
      <c r="F391" s="279">
        <v>1000</v>
      </c>
      <c r="G391" s="279">
        <v>1000</v>
      </c>
      <c r="H391" s="279">
        <v>0</v>
      </c>
      <c r="I391" s="81">
        <f t="shared" si="162"/>
        <v>0</v>
      </c>
      <c r="J391" s="81">
        <f t="shared" si="160"/>
        <v>0</v>
      </c>
    </row>
    <row r="392" s="12" customFormat="1" customHeight="1" spans="1:10">
      <c r="A392" s="271"/>
      <c r="B392" s="272">
        <v>4226</v>
      </c>
      <c r="C392" s="286"/>
      <c r="D392" s="274" t="s">
        <v>127</v>
      </c>
      <c r="E392" s="275">
        <f>SUM(E393:E394)</f>
        <v>0</v>
      </c>
      <c r="F392" s="275">
        <f>SUM(F393:F394)</f>
        <v>0</v>
      </c>
      <c r="G392" s="275">
        <f>SUM(G393:G394)</f>
        <v>0</v>
      </c>
      <c r="H392" s="275">
        <f>SUM(H393:H394)</f>
        <v>0</v>
      </c>
      <c r="I392" s="95">
        <f t="shared" si="162"/>
        <v>0</v>
      </c>
      <c r="J392" s="95">
        <f t="shared" si="160"/>
        <v>0</v>
      </c>
    </row>
    <row r="393" s="12" customFormat="1" customHeight="1" spans="1:10">
      <c r="A393" s="287"/>
      <c r="B393" s="288"/>
      <c r="C393" s="289">
        <v>42261</v>
      </c>
      <c r="D393" s="290" t="s">
        <v>231</v>
      </c>
      <c r="E393" s="291">
        <v>0</v>
      </c>
      <c r="F393" s="291">
        <v>0</v>
      </c>
      <c r="G393" s="291">
        <v>0</v>
      </c>
      <c r="H393" s="291">
        <v>0</v>
      </c>
      <c r="I393" s="81">
        <f t="shared" si="162"/>
        <v>0</v>
      </c>
      <c r="J393" s="81">
        <f t="shared" si="160"/>
        <v>0</v>
      </c>
    </row>
    <row r="394" s="12" customFormat="1" customHeight="1" spans="1:10">
      <c r="A394" s="287"/>
      <c r="B394" s="288"/>
      <c r="C394" s="289">
        <v>42262</v>
      </c>
      <c r="D394" s="290" t="s">
        <v>232</v>
      </c>
      <c r="E394" s="291">
        <v>0</v>
      </c>
      <c r="F394" s="291">
        <v>0</v>
      </c>
      <c r="G394" s="291">
        <v>0</v>
      </c>
      <c r="H394" s="291">
        <v>0</v>
      </c>
      <c r="I394" s="81">
        <f t="shared" si="162"/>
        <v>0</v>
      </c>
      <c r="J394" s="81">
        <f t="shared" si="160"/>
        <v>0</v>
      </c>
    </row>
    <row r="395" s="12" customFormat="1" customHeight="1" spans="1:10">
      <c r="A395" s="271"/>
      <c r="B395" s="272">
        <v>4227</v>
      </c>
      <c r="C395" s="286"/>
      <c r="D395" s="274" t="s">
        <v>128</v>
      </c>
      <c r="E395" s="275">
        <f>SUM(E396)</f>
        <v>0</v>
      </c>
      <c r="F395" s="275">
        <f>SUM(F396)</f>
        <v>1000</v>
      </c>
      <c r="G395" s="275">
        <f>SUM(G396)</f>
        <v>500</v>
      </c>
      <c r="H395" s="275">
        <f>SUM(H396)</f>
        <v>0</v>
      </c>
      <c r="I395" s="95">
        <f t="shared" si="162"/>
        <v>0</v>
      </c>
      <c r="J395" s="95">
        <f t="shared" si="160"/>
        <v>0</v>
      </c>
    </row>
    <row r="396" s="12" customFormat="1" customHeight="1" spans="1:10">
      <c r="A396" s="292"/>
      <c r="B396" s="293"/>
      <c r="C396" s="294">
        <v>42273</v>
      </c>
      <c r="D396" s="295" t="s">
        <v>233</v>
      </c>
      <c r="E396" s="296">
        <v>0</v>
      </c>
      <c r="F396" s="296">
        <v>1000</v>
      </c>
      <c r="G396" s="296">
        <v>500</v>
      </c>
      <c r="H396" s="296">
        <v>0</v>
      </c>
      <c r="I396" s="296"/>
      <c r="J396" s="280"/>
    </row>
    <row r="397" s="8" customFormat="1" spans="1:10">
      <c r="A397" s="192" t="s">
        <v>234</v>
      </c>
      <c r="B397" s="193"/>
      <c r="C397" s="194"/>
      <c r="D397" s="332" t="s">
        <v>86</v>
      </c>
      <c r="E397" s="196">
        <f t="shared" ref="E397:H397" si="163">SUM(E398)</f>
        <v>0</v>
      </c>
      <c r="F397" s="196">
        <f t="shared" si="163"/>
        <v>0</v>
      </c>
      <c r="G397" s="196">
        <f t="shared" si="163"/>
        <v>0</v>
      </c>
      <c r="H397" s="196">
        <f t="shared" si="163"/>
        <v>0</v>
      </c>
      <c r="I397" s="134">
        <f>IF(H397&gt;0,H397/E397*100,0)</f>
        <v>0</v>
      </c>
      <c r="J397" s="135">
        <f>IF(H397&gt;0,H397/G397*100,0)</f>
        <v>0</v>
      </c>
    </row>
    <row r="398" spans="1:10">
      <c r="A398" s="183">
        <v>4</v>
      </c>
      <c r="B398" s="184"/>
      <c r="C398" s="185"/>
      <c r="D398" s="197" t="s">
        <v>121</v>
      </c>
      <c r="E398" s="157">
        <f t="shared" ref="E398:H399" si="164">SUM(E399)</f>
        <v>0</v>
      </c>
      <c r="F398" s="157">
        <f t="shared" si="164"/>
        <v>0</v>
      </c>
      <c r="G398" s="157">
        <f t="shared" si="164"/>
        <v>0</v>
      </c>
      <c r="H398" s="157">
        <f t="shared" si="164"/>
        <v>0</v>
      </c>
      <c r="I398" s="97">
        <f>IF(H398&gt;0,H398/E398*100,0)</f>
        <v>0</v>
      </c>
      <c r="J398" s="97">
        <f>IF(H398&gt;0,H398/G398*100,0)</f>
        <v>0</v>
      </c>
    </row>
    <row r="399" s="7" customFormat="1" spans="1:10">
      <c r="A399" s="198">
        <v>42</v>
      </c>
      <c r="B399" s="199"/>
      <c r="C399" s="200"/>
      <c r="D399" s="201" t="s">
        <v>122</v>
      </c>
      <c r="E399" s="202">
        <f t="shared" si="164"/>
        <v>0</v>
      </c>
      <c r="F399" s="202">
        <f t="shared" si="164"/>
        <v>0</v>
      </c>
      <c r="G399" s="202">
        <f t="shared" si="164"/>
        <v>0</v>
      </c>
      <c r="H399" s="202">
        <f t="shared" si="164"/>
        <v>0</v>
      </c>
      <c r="I399" s="97">
        <f>IF(H399&gt;0,H399/E399*100,0)</f>
        <v>0</v>
      </c>
      <c r="J399" s="97">
        <f>IF(H399&gt;0,H399/G399*100,0)</f>
        <v>0</v>
      </c>
    </row>
    <row r="400" s="4" customFormat="1" spans="1:10">
      <c r="A400" s="267"/>
      <c r="B400" s="268">
        <v>422</v>
      </c>
      <c r="C400" s="269"/>
      <c r="D400" s="267" t="s">
        <v>123</v>
      </c>
      <c r="E400" s="270">
        <f>SUM(E401+E404+E407+E410+E413)</f>
        <v>0</v>
      </c>
      <c r="F400" s="270">
        <f>SUM(F401+F404+F407+F410+F413)</f>
        <v>0</v>
      </c>
      <c r="G400" s="270">
        <f>SUM(G401+G404+G407+G410+G413)</f>
        <v>0</v>
      </c>
      <c r="H400" s="270">
        <f>SUM(H401+H404+H407+H410+H413)</f>
        <v>0</v>
      </c>
      <c r="I400" s="97">
        <f>IF(H400&gt;0,H400/E400*100,0)</f>
        <v>0</v>
      </c>
      <c r="J400" s="97">
        <f>IF(H400&gt;0,H400/G400*100,0)</f>
        <v>0</v>
      </c>
    </row>
    <row r="401" spans="1:10">
      <c r="A401" s="297"/>
      <c r="B401" s="298">
        <v>4221</v>
      </c>
      <c r="C401" s="299"/>
      <c r="D401" s="300" t="s">
        <v>124</v>
      </c>
      <c r="E401" s="275">
        <f>SUM(E402:E403)</f>
        <v>0</v>
      </c>
      <c r="F401" s="275">
        <f>SUM(F402:F403)</f>
        <v>0</v>
      </c>
      <c r="G401" s="275">
        <f>SUM(G402:G403)</f>
        <v>0</v>
      </c>
      <c r="H401" s="275">
        <f>SUM(H402:H403)</f>
        <v>0</v>
      </c>
      <c r="I401" s="95">
        <f>IF(H401&gt;0,H401/E401*100,0)</f>
        <v>0</v>
      </c>
      <c r="J401" s="95">
        <f>IF(H401&gt;0,H401/G401*100,0)</f>
        <v>0</v>
      </c>
    </row>
    <row r="402" spans="1:10">
      <c r="A402" s="271"/>
      <c r="B402" s="276"/>
      <c r="C402" s="277">
        <v>42211</v>
      </c>
      <c r="D402" s="278" t="s">
        <v>224</v>
      </c>
      <c r="E402" s="279">
        <v>0</v>
      </c>
      <c r="F402" s="279">
        <v>0</v>
      </c>
      <c r="G402" s="279">
        <v>0</v>
      </c>
      <c r="H402" s="279">
        <v>0</v>
      </c>
      <c r="I402" s="302"/>
      <c r="J402" s="81"/>
    </row>
    <row r="403" spans="1:10">
      <c r="A403" s="271"/>
      <c r="B403" s="276"/>
      <c r="C403" s="285">
        <v>42212</v>
      </c>
      <c r="D403" s="278" t="s">
        <v>225</v>
      </c>
      <c r="E403" s="279">
        <v>0</v>
      </c>
      <c r="F403" s="279">
        <v>0</v>
      </c>
      <c r="G403" s="279">
        <v>0</v>
      </c>
      <c r="H403" s="279">
        <v>0</v>
      </c>
      <c r="I403" s="302"/>
      <c r="J403" s="81"/>
    </row>
    <row r="404" spans="1:10">
      <c r="A404" s="271"/>
      <c r="B404" s="272">
        <v>4222</v>
      </c>
      <c r="C404" s="273"/>
      <c r="D404" s="274" t="s">
        <v>125</v>
      </c>
      <c r="E404" s="275">
        <f>SUM(E405:E406)</f>
        <v>0</v>
      </c>
      <c r="F404" s="275">
        <f>SUM(F405:F406)</f>
        <v>0</v>
      </c>
      <c r="G404" s="275">
        <f>SUM(G405:G406)</f>
        <v>0</v>
      </c>
      <c r="H404" s="275">
        <f>SUM(H405:H406)</f>
        <v>0</v>
      </c>
      <c r="I404" s="95">
        <f>IF(H404&gt;0,H404/E404*100,0)</f>
        <v>0</v>
      </c>
      <c r="J404" s="95">
        <f>IF(H404&gt;0,H404/G404*100,0)</f>
        <v>0</v>
      </c>
    </row>
    <row r="405" spans="1:10">
      <c r="A405" s="271"/>
      <c r="B405" s="276"/>
      <c r="C405" s="285">
        <v>42221</v>
      </c>
      <c r="D405" s="278" t="s">
        <v>226</v>
      </c>
      <c r="E405" s="279">
        <v>0</v>
      </c>
      <c r="F405" s="279">
        <v>0</v>
      </c>
      <c r="G405" s="279">
        <v>0</v>
      </c>
      <c r="H405" s="279">
        <v>0</v>
      </c>
      <c r="I405" s="302"/>
      <c r="J405" s="81"/>
    </row>
    <row r="406" spans="1:10">
      <c r="A406" s="271"/>
      <c r="B406" s="276"/>
      <c r="C406" s="285">
        <v>42221</v>
      </c>
      <c r="D406" s="278" t="s">
        <v>227</v>
      </c>
      <c r="E406" s="279">
        <v>0</v>
      </c>
      <c r="F406" s="279">
        <v>0</v>
      </c>
      <c r="G406" s="279">
        <v>0</v>
      </c>
      <c r="H406" s="279">
        <v>0</v>
      </c>
      <c r="I406" s="302"/>
      <c r="J406" s="81"/>
    </row>
    <row r="407" spans="1:10">
      <c r="A407" s="271"/>
      <c r="B407" s="272">
        <v>4223</v>
      </c>
      <c r="C407" s="286"/>
      <c r="D407" s="274" t="s">
        <v>228</v>
      </c>
      <c r="E407" s="275">
        <f>SUM(E408:E409)</f>
        <v>0</v>
      </c>
      <c r="F407" s="275">
        <f>SUM(F408:F409)</f>
        <v>0</v>
      </c>
      <c r="G407" s="275">
        <f>SUM(G408:G409)</f>
        <v>0</v>
      </c>
      <c r="H407" s="275">
        <f>SUM(H408:H409)</f>
        <v>0</v>
      </c>
      <c r="I407" s="95">
        <f>IF(H407&gt;0,H407/E407*100,0)</f>
        <v>0</v>
      </c>
      <c r="J407" s="95">
        <f>IF(H407&gt;0,H407/G407*100,0)</f>
        <v>0</v>
      </c>
    </row>
    <row r="408" spans="1:10">
      <c r="A408" s="271"/>
      <c r="B408" s="276"/>
      <c r="C408" s="285">
        <v>42231</v>
      </c>
      <c r="D408" s="278" t="s">
        <v>229</v>
      </c>
      <c r="E408" s="279">
        <v>0</v>
      </c>
      <c r="F408" s="279">
        <v>0</v>
      </c>
      <c r="G408" s="279">
        <v>0</v>
      </c>
      <c r="H408" s="279">
        <v>0</v>
      </c>
      <c r="I408" s="302"/>
      <c r="J408" s="81"/>
    </row>
    <row r="409" spans="1:10">
      <c r="A409" s="271"/>
      <c r="B409" s="276"/>
      <c r="C409" s="285">
        <v>42232</v>
      </c>
      <c r="D409" s="278" t="s">
        <v>230</v>
      </c>
      <c r="E409" s="279">
        <v>0</v>
      </c>
      <c r="F409" s="279">
        <v>0</v>
      </c>
      <c r="G409" s="279">
        <v>0</v>
      </c>
      <c r="H409" s="279">
        <v>0</v>
      </c>
      <c r="I409" s="302"/>
      <c r="J409" s="81"/>
    </row>
    <row r="410" spans="1:10">
      <c r="A410" s="271"/>
      <c r="B410" s="272">
        <v>4226</v>
      </c>
      <c r="C410" s="286"/>
      <c r="D410" s="274" t="s">
        <v>127</v>
      </c>
      <c r="E410" s="275">
        <f>SUM(E411:E412)</f>
        <v>0</v>
      </c>
      <c r="F410" s="275">
        <f>SUM(F411:F412)</f>
        <v>0</v>
      </c>
      <c r="G410" s="275">
        <f>SUM(G411:G412)</f>
        <v>0</v>
      </c>
      <c r="H410" s="275">
        <f>SUM(H411:H412)</f>
        <v>0</v>
      </c>
      <c r="I410" s="95">
        <f>IF(H410&gt;0,H410/E410*100,0)</f>
        <v>0</v>
      </c>
      <c r="J410" s="95">
        <f>IF(H410&gt;0,H410/G410*100,0)</f>
        <v>0</v>
      </c>
    </row>
    <row r="411" spans="1:10">
      <c r="A411" s="287"/>
      <c r="B411" s="288"/>
      <c r="C411" s="289">
        <v>42261</v>
      </c>
      <c r="D411" s="290" t="s">
        <v>231</v>
      </c>
      <c r="E411" s="291">
        <v>0</v>
      </c>
      <c r="F411" s="291">
        <v>0</v>
      </c>
      <c r="G411" s="291">
        <v>0</v>
      </c>
      <c r="H411" s="291">
        <v>0</v>
      </c>
      <c r="I411" s="303"/>
      <c r="J411" s="81"/>
    </row>
    <row r="412" spans="1:10">
      <c r="A412" s="287"/>
      <c r="B412" s="288"/>
      <c r="C412" s="289">
        <v>42262</v>
      </c>
      <c r="D412" s="290" t="s">
        <v>232</v>
      </c>
      <c r="E412" s="291">
        <v>0</v>
      </c>
      <c r="F412" s="291">
        <v>0</v>
      </c>
      <c r="G412" s="291">
        <v>0</v>
      </c>
      <c r="H412" s="291">
        <v>0</v>
      </c>
      <c r="I412" s="303"/>
      <c r="J412" s="81"/>
    </row>
    <row r="413" spans="1:10">
      <c r="A413" s="271"/>
      <c r="B413" s="272">
        <v>4227</v>
      </c>
      <c r="C413" s="286"/>
      <c r="D413" s="274" t="s">
        <v>128</v>
      </c>
      <c r="E413" s="275">
        <f>SUM(E414)</f>
        <v>0</v>
      </c>
      <c r="F413" s="275">
        <f>SUM(F414)</f>
        <v>0</v>
      </c>
      <c r="G413" s="275">
        <f>SUM(G414)</f>
        <v>0</v>
      </c>
      <c r="H413" s="275">
        <f>SUM(H414)</f>
        <v>0</v>
      </c>
      <c r="I413" s="95">
        <f>IF(H413&gt;0,H413/E413*100,0)</f>
        <v>0</v>
      </c>
      <c r="J413" s="95">
        <f>IF(H413&gt;0,H413/G413*100,0)</f>
        <v>0</v>
      </c>
    </row>
    <row r="414" ht="15.75" spans="1:10">
      <c r="A414" s="292"/>
      <c r="B414" s="293"/>
      <c r="C414" s="294">
        <v>42273</v>
      </c>
      <c r="D414" s="295" t="s">
        <v>233</v>
      </c>
      <c r="E414" s="296">
        <v>0</v>
      </c>
      <c r="F414" s="296">
        <v>0</v>
      </c>
      <c r="G414" s="296">
        <v>0</v>
      </c>
      <c r="H414" s="296">
        <v>0</v>
      </c>
      <c r="I414" s="296"/>
      <c r="J414" s="280"/>
    </row>
    <row r="415" s="8" customFormat="1" spans="1:10">
      <c r="A415" s="192" t="s">
        <v>235</v>
      </c>
      <c r="B415" s="193"/>
      <c r="C415" s="194"/>
      <c r="D415" s="332" t="s">
        <v>87</v>
      </c>
      <c r="E415" s="196">
        <f t="shared" ref="E415:H415" si="165">SUM(E416)</f>
        <v>0</v>
      </c>
      <c r="F415" s="196">
        <f t="shared" si="165"/>
        <v>0</v>
      </c>
      <c r="G415" s="196">
        <f t="shared" si="165"/>
        <v>0</v>
      </c>
      <c r="H415" s="196">
        <f t="shared" si="165"/>
        <v>0</v>
      </c>
      <c r="I415" s="134">
        <f>IF(H415&gt;0,H415/E415*100,0)</f>
        <v>0</v>
      </c>
      <c r="J415" s="135">
        <f>IF(H415&gt;0,H415/G415*100,0)</f>
        <v>0</v>
      </c>
    </row>
    <row r="416" spans="1:10">
      <c r="A416" s="183">
        <v>4</v>
      </c>
      <c r="B416" s="184"/>
      <c r="C416" s="185"/>
      <c r="D416" s="197" t="s">
        <v>121</v>
      </c>
      <c r="E416" s="157">
        <f t="shared" ref="E416:H417" si="166">SUM(E417)</f>
        <v>0</v>
      </c>
      <c r="F416" s="157">
        <f t="shared" si="166"/>
        <v>0</v>
      </c>
      <c r="G416" s="157">
        <f t="shared" si="166"/>
        <v>0</v>
      </c>
      <c r="H416" s="157">
        <f t="shared" si="166"/>
        <v>0</v>
      </c>
      <c r="I416" s="97">
        <f>IF(H416&gt;0,H416/E416*100,0)</f>
        <v>0</v>
      </c>
      <c r="J416" s="97">
        <f>IF(H416&gt;0,H416/G416*100,0)</f>
        <v>0</v>
      </c>
    </row>
    <row r="417" s="7" customFormat="1" spans="1:10">
      <c r="A417" s="198">
        <v>42</v>
      </c>
      <c r="B417" s="199"/>
      <c r="C417" s="200"/>
      <c r="D417" s="201" t="s">
        <v>122</v>
      </c>
      <c r="E417" s="202">
        <f t="shared" si="166"/>
        <v>0</v>
      </c>
      <c r="F417" s="202">
        <f t="shared" si="166"/>
        <v>0</v>
      </c>
      <c r="G417" s="202">
        <f t="shared" si="166"/>
        <v>0</v>
      </c>
      <c r="H417" s="202">
        <f t="shared" si="166"/>
        <v>0</v>
      </c>
      <c r="I417" s="97">
        <f>IF(H417&gt;0,H417/E417*100,0)</f>
        <v>0</v>
      </c>
      <c r="J417" s="97">
        <f>IF(H417&gt;0,H417/G417*100,0)</f>
        <v>0</v>
      </c>
    </row>
    <row r="418" s="4" customFormat="1" spans="1:10">
      <c r="A418" s="267"/>
      <c r="B418" s="268">
        <v>422</v>
      </c>
      <c r="C418" s="269"/>
      <c r="D418" s="267" t="s">
        <v>123</v>
      </c>
      <c r="E418" s="270">
        <f>SUM(E419+E422+E425+E428+E431)</f>
        <v>0</v>
      </c>
      <c r="F418" s="270">
        <f>SUM(F419+F422+F425+F428+F431)</f>
        <v>0</v>
      </c>
      <c r="G418" s="270">
        <f>SUM(G419+G422+G425+G428+G431)</f>
        <v>0</v>
      </c>
      <c r="H418" s="270">
        <f>SUM(H419+H422+H425+H428+H431)</f>
        <v>0</v>
      </c>
      <c r="I418" s="97">
        <f>IF(H418&gt;0,H418/E418*100,0)</f>
        <v>0</v>
      </c>
      <c r="J418" s="97">
        <f>IF(H418&gt;0,H418/G418*100,0)</f>
        <v>0</v>
      </c>
    </row>
    <row r="419" spans="1:10">
      <c r="A419" s="297"/>
      <c r="B419" s="298">
        <v>4221</v>
      </c>
      <c r="C419" s="299"/>
      <c r="D419" s="300" t="s">
        <v>124</v>
      </c>
      <c r="E419" s="275">
        <f>SUM(E420:E421)</f>
        <v>0</v>
      </c>
      <c r="F419" s="275">
        <f>SUM(F420:F421)</f>
        <v>0</v>
      </c>
      <c r="G419" s="275">
        <f>SUM(G420:G421)</f>
        <v>0</v>
      </c>
      <c r="H419" s="275">
        <f>SUM(H420:H421)</f>
        <v>0</v>
      </c>
      <c r="I419" s="95">
        <f>IF(H419&gt;0,H419/E419*100,0)</f>
        <v>0</v>
      </c>
      <c r="J419" s="95">
        <f>IF(H419&gt;0,H419/G419*100,0)</f>
        <v>0</v>
      </c>
    </row>
    <row r="420" spans="1:10">
      <c r="A420" s="271"/>
      <c r="B420" s="276"/>
      <c r="C420" s="277">
        <v>42211</v>
      </c>
      <c r="D420" s="278" t="s">
        <v>224</v>
      </c>
      <c r="E420" s="279">
        <v>0</v>
      </c>
      <c r="F420" s="279">
        <v>0</v>
      </c>
      <c r="G420" s="279">
        <v>0</v>
      </c>
      <c r="H420" s="279">
        <v>0</v>
      </c>
      <c r="I420" s="302"/>
      <c r="J420" s="81"/>
    </row>
    <row r="421" spans="1:10">
      <c r="A421" s="271"/>
      <c r="B421" s="276"/>
      <c r="C421" s="285">
        <v>42212</v>
      </c>
      <c r="D421" s="278" t="s">
        <v>225</v>
      </c>
      <c r="E421" s="279">
        <v>0</v>
      </c>
      <c r="F421" s="279">
        <v>0</v>
      </c>
      <c r="G421" s="279">
        <v>0</v>
      </c>
      <c r="H421" s="279">
        <v>0</v>
      </c>
      <c r="I421" s="302"/>
      <c r="J421" s="81"/>
    </row>
    <row r="422" spans="1:10">
      <c r="A422" s="271"/>
      <c r="B422" s="272">
        <v>4222</v>
      </c>
      <c r="C422" s="273"/>
      <c r="D422" s="274" t="s">
        <v>125</v>
      </c>
      <c r="E422" s="275">
        <f>SUM(E423:E424)</f>
        <v>0</v>
      </c>
      <c r="F422" s="275">
        <f>SUM(F423:F424)</f>
        <v>0</v>
      </c>
      <c r="G422" s="275">
        <f>SUM(G423:G424)</f>
        <v>0</v>
      </c>
      <c r="H422" s="275">
        <f>SUM(H423:H424)</f>
        <v>0</v>
      </c>
      <c r="I422" s="95">
        <f>IF(H422&gt;0,H422/E422*100,0)</f>
        <v>0</v>
      </c>
      <c r="J422" s="95">
        <f>IF(H422&gt;0,H422/G422*100,0)</f>
        <v>0</v>
      </c>
    </row>
    <row r="423" spans="1:10">
      <c r="A423" s="271"/>
      <c r="B423" s="276"/>
      <c r="C423" s="285">
        <v>42221</v>
      </c>
      <c r="D423" s="278" t="s">
        <v>226</v>
      </c>
      <c r="E423" s="279">
        <v>0</v>
      </c>
      <c r="F423" s="279">
        <v>0</v>
      </c>
      <c r="G423" s="279">
        <v>0</v>
      </c>
      <c r="H423" s="279">
        <v>0</v>
      </c>
      <c r="I423" s="302"/>
      <c r="J423" s="81"/>
    </row>
    <row r="424" spans="1:10">
      <c r="A424" s="271"/>
      <c r="B424" s="276"/>
      <c r="C424" s="285">
        <v>42221</v>
      </c>
      <c r="D424" s="278" t="s">
        <v>227</v>
      </c>
      <c r="E424" s="279">
        <v>0</v>
      </c>
      <c r="F424" s="279">
        <v>0</v>
      </c>
      <c r="G424" s="279">
        <v>0</v>
      </c>
      <c r="H424" s="279">
        <v>0</v>
      </c>
      <c r="I424" s="302"/>
      <c r="J424" s="81"/>
    </row>
    <row r="425" spans="1:10">
      <c r="A425" s="271"/>
      <c r="B425" s="272">
        <v>4223</v>
      </c>
      <c r="C425" s="286"/>
      <c r="D425" s="274" t="s">
        <v>228</v>
      </c>
      <c r="E425" s="275">
        <f>SUM(E426:E427)</f>
        <v>0</v>
      </c>
      <c r="F425" s="275">
        <f>SUM(F426:F427)</f>
        <v>0</v>
      </c>
      <c r="G425" s="275">
        <f>SUM(G426:G427)</f>
        <v>0</v>
      </c>
      <c r="H425" s="275">
        <f>SUM(H426:H427)</f>
        <v>0</v>
      </c>
      <c r="I425" s="95">
        <f>IF(H425&gt;0,H425/E425*100,0)</f>
        <v>0</v>
      </c>
      <c r="J425" s="95">
        <f>IF(H425&gt;0,H425/G425*100,0)</f>
        <v>0</v>
      </c>
    </row>
    <row r="426" spans="1:10">
      <c r="A426" s="271"/>
      <c r="B426" s="276"/>
      <c r="C426" s="285">
        <v>42231</v>
      </c>
      <c r="D426" s="278" t="s">
        <v>229</v>
      </c>
      <c r="E426" s="279">
        <v>0</v>
      </c>
      <c r="F426" s="279">
        <v>0</v>
      </c>
      <c r="G426" s="279">
        <v>0</v>
      </c>
      <c r="H426" s="279">
        <v>0</v>
      </c>
      <c r="I426" s="302"/>
      <c r="J426" s="81"/>
    </row>
    <row r="427" spans="1:10">
      <c r="A427" s="271"/>
      <c r="B427" s="276"/>
      <c r="C427" s="285">
        <v>42232</v>
      </c>
      <c r="D427" s="278" t="s">
        <v>230</v>
      </c>
      <c r="E427" s="279">
        <v>0</v>
      </c>
      <c r="F427" s="279">
        <v>0</v>
      </c>
      <c r="G427" s="279">
        <v>0</v>
      </c>
      <c r="H427" s="279">
        <v>0</v>
      </c>
      <c r="I427" s="302"/>
      <c r="J427" s="81"/>
    </row>
    <row r="428" spans="1:10">
      <c r="A428" s="271"/>
      <c r="B428" s="272">
        <v>4226</v>
      </c>
      <c r="C428" s="286"/>
      <c r="D428" s="274" t="s">
        <v>127</v>
      </c>
      <c r="E428" s="275">
        <f>SUM(E429:E430)</f>
        <v>0</v>
      </c>
      <c r="F428" s="275">
        <f>SUM(F429:F430)</f>
        <v>0</v>
      </c>
      <c r="G428" s="275">
        <f>SUM(G429:G430)</f>
        <v>0</v>
      </c>
      <c r="H428" s="275">
        <f>SUM(H429:H430)</f>
        <v>0</v>
      </c>
      <c r="I428" s="95">
        <f>IF(H428&gt;0,H428/E428*100,0)</f>
        <v>0</v>
      </c>
      <c r="J428" s="95">
        <f>IF(H428&gt;0,H428/G428*100,0)</f>
        <v>0</v>
      </c>
    </row>
    <row r="429" spans="1:10">
      <c r="A429" s="287"/>
      <c r="B429" s="288"/>
      <c r="C429" s="289">
        <v>42261</v>
      </c>
      <c r="D429" s="290" t="s">
        <v>231</v>
      </c>
      <c r="E429" s="291">
        <v>0</v>
      </c>
      <c r="F429" s="291">
        <v>0</v>
      </c>
      <c r="G429" s="291">
        <v>0</v>
      </c>
      <c r="H429" s="291">
        <v>0</v>
      </c>
      <c r="I429" s="303"/>
      <c r="J429" s="81"/>
    </row>
    <row r="430" spans="1:10">
      <c r="A430" s="287"/>
      <c r="B430" s="288"/>
      <c r="C430" s="289">
        <v>42262</v>
      </c>
      <c r="D430" s="290" t="s">
        <v>232</v>
      </c>
      <c r="E430" s="291">
        <v>0</v>
      </c>
      <c r="F430" s="291">
        <v>0</v>
      </c>
      <c r="G430" s="291">
        <v>0</v>
      </c>
      <c r="H430" s="291">
        <v>0</v>
      </c>
      <c r="I430" s="303"/>
      <c r="J430" s="81"/>
    </row>
    <row r="431" spans="1:10">
      <c r="A431" s="271"/>
      <c r="B431" s="272">
        <v>4227</v>
      </c>
      <c r="C431" s="286"/>
      <c r="D431" s="274" t="s">
        <v>128</v>
      </c>
      <c r="E431" s="275">
        <f>SUM(E432)</f>
        <v>0</v>
      </c>
      <c r="F431" s="275">
        <f>SUM(F432)</f>
        <v>0</v>
      </c>
      <c r="G431" s="275">
        <f>SUM(G432)</f>
        <v>0</v>
      </c>
      <c r="H431" s="275">
        <f>SUM(H432)</f>
        <v>0</v>
      </c>
      <c r="I431" s="95">
        <f>IF(H431&gt;0,H431/E431*100,0)</f>
        <v>0</v>
      </c>
      <c r="J431" s="95">
        <f>IF(H431&gt;0,H431/G431*100,0)</f>
        <v>0</v>
      </c>
    </row>
    <row r="432" ht="15.75" spans="1:10">
      <c r="A432" s="292"/>
      <c r="B432" s="293"/>
      <c r="C432" s="294">
        <v>42273</v>
      </c>
      <c r="D432" s="295" t="s">
        <v>233</v>
      </c>
      <c r="E432" s="296">
        <v>0</v>
      </c>
      <c r="F432" s="296">
        <v>0</v>
      </c>
      <c r="G432" s="296">
        <v>0</v>
      </c>
      <c r="H432" s="296">
        <v>0</v>
      </c>
      <c r="I432" s="296"/>
      <c r="J432" s="280"/>
    </row>
    <row r="433" s="8" customFormat="1" spans="1:10">
      <c r="A433" s="192" t="s">
        <v>236</v>
      </c>
      <c r="B433" s="193"/>
      <c r="C433" s="194"/>
      <c r="D433" s="301" t="s">
        <v>88</v>
      </c>
      <c r="E433" s="196">
        <f t="shared" ref="E433:H433" si="167">SUM(E434)</f>
        <v>3250</v>
      </c>
      <c r="F433" s="196">
        <f t="shared" si="167"/>
        <v>0</v>
      </c>
      <c r="G433" s="196">
        <f t="shared" si="167"/>
        <v>0</v>
      </c>
      <c r="H433" s="196">
        <f t="shared" si="167"/>
        <v>0</v>
      </c>
      <c r="I433" s="134">
        <f>IF(H433&gt;0,H433/E433*100,0)</f>
        <v>0</v>
      </c>
      <c r="J433" s="135">
        <f>IF(H433&gt;0,H433/G433*100,0)</f>
        <v>0</v>
      </c>
    </row>
    <row r="434" spans="1:10">
      <c r="A434" s="183">
        <v>4</v>
      </c>
      <c r="B434" s="184"/>
      <c r="C434" s="185"/>
      <c r="D434" s="197" t="s">
        <v>121</v>
      </c>
      <c r="E434" s="157">
        <f t="shared" ref="E434:H435" si="168">SUM(E435)</f>
        <v>3250</v>
      </c>
      <c r="F434" s="157">
        <f t="shared" si="168"/>
        <v>0</v>
      </c>
      <c r="G434" s="157">
        <f t="shared" si="168"/>
        <v>0</v>
      </c>
      <c r="H434" s="157">
        <f t="shared" si="168"/>
        <v>0</v>
      </c>
      <c r="I434" s="97">
        <f>IF(H434&gt;0,H434/E434*100,0)</f>
        <v>0</v>
      </c>
      <c r="J434" s="97">
        <f>IF(H434&gt;0,H434/G434*100,0)</f>
        <v>0</v>
      </c>
    </row>
    <row r="435" s="7" customFormat="1" spans="1:10">
      <c r="A435" s="198">
        <v>42</v>
      </c>
      <c r="B435" s="199"/>
      <c r="C435" s="200"/>
      <c r="D435" s="201" t="s">
        <v>122</v>
      </c>
      <c r="E435" s="202">
        <f t="shared" si="168"/>
        <v>3250</v>
      </c>
      <c r="F435" s="202">
        <f t="shared" si="168"/>
        <v>0</v>
      </c>
      <c r="G435" s="202">
        <f t="shared" si="168"/>
        <v>0</v>
      </c>
      <c r="H435" s="202">
        <f t="shared" si="168"/>
        <v>0</v>
      </c>
      <c r="I435" s="97">
        <f>IF(H435&gt;0,H435/E435*100,0)</f>
        <v>0</v>
      </c>
      <c r="J435" s="97">
        <f>IF(H435&gt;0,H435/G435*100,0)</f>
        <v>0</v>
      </c>
    </row>
    <row r="436" s="4" customFormat="1" spans="1:10">
      <c r="A436" s="267"/>
      <c r="B436" s="268">
        <v>422</v>
      </c>
      <c r="C436" s="269"/>
      <c r="D436" s="267" t="s">
        <v>123</v>
      </c>
      <c r="E436" s="270">
        <f>SUM(E437+E440+E443+E446+E449)</f>
        <v>3250</v>
      </c>
      <c r="F436" s="270">
        <f>SUM(F437+F440+F443+F446+F449)</f>
        <v>0</v>
      </c>
      <c r="G436" s="270">
        <f>SUM(G437+G440+G443+G446+G449)</f>
        <v>0</v>
      </c>
      <c r="H436" s="270">
        <f>SUM(H437+H440+H443+H446+H449)</f>
        <v>0</v>
      </c>
      <c r="I436" s="97">
        <f>IF(H436&gt;0,H436/E436*100,0)</f>
        <v>0</v>
      </c>
      <c r="J436" s="97">
        <f>IF(H436&gt;0,H436/G436*100,0)</f>
        <v>0</v>
      </c>
    </row>
    <row r="437" spans="1:10">
      <c r="A437" s="271"/>
      <c r="B437" s="272">
        <v>4221</v>
      </c>
      <c r="C437" s="273"/>
      <c r="D437" s="274" t="s">
        <v>124</v>
      </c>
      <c r="E437" s="275">
        <f>SUM(E438:E439)</f>
        <v>0</v>
      </c>
      <c r="F437" s="275">
        <f>SUM(F438:F439)</f>
        <v>0</v>
      </c>
      <c r="G437" s="275">
        <f>SUM(G438:G439)</f>
        <v>0</v>
      </c>
      <c r="H437" s="275">
        <f>SUM(H438:H439)</f>
        <v>0</v>
      </c>
      <c r="I437" s="95">
        <f>IF(H437&gt;0,H437/E437*100,0)</f>
        <v>0</v>
      </c>
      <c r="J437" s="95">
        <f>IF(H437&gt;0,H437/G437*100,0)</f>
        <v>0</v>
      </c>
    </row>
    <row r="438" spans="1:10">
      <c r="A438" s="271"/>
      <c r="B438" s="276"/>
      <c r="C438" s="277">
        <v>42211</v>
      </c>
      <c r="D438" s="278" t="s">
        <v>224</v>
      </c>
      <c r="E438" s="279">
        <v>0</v>
      </c>
      <c r="F438" s="279">
        <v>0</v>
      </c>
      <c r="G438" s="279">
        <v>0</v>
      </c>
      <c r="H438" s="279">
        <v>0</v>
      </c>
      <c r="I438" s="302"/>
      <c r="J438" s="81"/>
    </row>
    <row r="439" spans="1:10">
      <c r="A439" s="271"/>
      <c r="B439" s="276"/>
      <c r="C439" s="285">
        <v>42212</v>
      </c>
      <c r="D439" s="278" t="s">
        <v>225</v>
      </c>
      <c r="E439" s="279">
        <v>0</v>
      </c>
      <c r="F439" s="279">
        <v>0</v>
      </c>
      <c r="G439" s="279">
        <v>0</v>
      </c>
      <c r="H439" s="279">
        <v>0</v>
      </c>
      <c r="I439" s="302"/>
      <c r="J439" s="81"/>
    </row>
    <row r="440" spans="1:10">
      <c r="A440" s="271"/>
      <c r="B440" s="272">
        <v>4222</v>
      </c>
      <c r="C440" s="273"/>
      <c r="D440" s="274" t="s">
        <v>125</v>
      </c>
      <c r="E440" s="275">
        <f>SUM(E441:E442)</f>
        <v>0</v>
      </c>
      <c r="F440" s="275">
        <f>SUM(F441:F442)</f>
        <v>0</v>
      </c>
      <c r="G440" s="275">
        <f>SUM(G441:G442)</f>
        <v>0</v>
      </c>
      <c r="H440" s="275">
        <f>SUM(H441:H442)</f>
        <v>0</v>
      </c>
      <c r="I440" s="95">
        <f>IF(H440&gt;0,H440/E440*100,0)</f>
        <v>0</v>
      </c>
      <c r="J440" s="95">
        <f>IF(H440&gt;0,H440/G440*100,0)</f>
        <v>0</v>
      </c>
    </row>
    <row r="441" spans="1:10">
      <c r="A441" s="271"/>
      <c r="B441" s="276"/>
      <c r="C441" s="285">
        <v>42221</v>
      </c>
      <c r="D441" s="278" t="s">
        <v>226</v>
      </c>
      <c r="E441" s="279">
        <v>0</v>
      </c>
      <c r="F441" s="279">
        <v>0</v>
      </c>
      <c r="G441" s="279">
        <v>0</v>
      </c>
      <c r="H441" s="279">
        <v>0</v>
      </c>
      <c r="I441" s="302"/>
      <c r="J441" s="81"/>
    </row>
    <row r="442" spans="1:10">
      <c r="A442" s="271"/>
      <c r="B442" s="276"/>
      <c r="C442" s="285">
        <v>42221</v>
      </c>
      <c r="D442" s="278" t="s">
        <v>227</v>
      </c>
      <c r="E442" s="279">
        <v>0</v>
      </c>
      <c r="F442" s="279">
        <v>0</v>
      </c>
      <c r="G442" s="279">
        <v>0</v>
      </c>
      <c r="H442" s="279">
        <v>0</v>
      </c>
      <c r="I442" s="302"/>
      <c r="J442" s="81"/>
    </row>
    <row r="443" spans="1:10">
      <c r="A443" s="271"/>
      <c r="B443" s="272">
        <v>4223</v>
      </c>
      <c r="C443" s="286"/>
      <c r="D443" s="274" t="s">
        <v>228</v>
      </c>
      <c r="E443" s="275">
        <f>SUM(E444:E445)</f>
        <v>3250</v>
      </c>
      <c r="F443" s="275">
        <f>SUM(F444:F445)</f>
        <v>0</v>
      </c>
      <c r="G443" s="275">
        <f>SUM(G444:G445)</f>
        <v>0</v>
      </c>
      <c r="H443" s="275">
        <f>SUM(H444:H445)</f>
        <v>0</v>
      </c>
      <c r="I443" s="95">
        <f>IF(H443&gt;0,H443/E443*100,0)</f>
        <v>0</v>
      </c>
      <c r="J443" s="95">
        <f>IF(H443&gt;0,H443/G443*100,0)</f>
        <v>0</v>
      </c>
    </row>
    <row r="444" spans="1:10">
      <c r="A444" s="271"/>
      <c r="B444" s="276"/>
      <c r="C444" s="285">
        <v>42231</v>
      </c>
      <c r="D444" s="278" t="s">
        <v>229</v>
      </c>
      <c r="E444" s="279">
        <v>0</v>
      </c>
      <c r="F444" s="279">
        <v>0</v>
      </c>
      <c r="G444" s="279">
        <v>0</v>
      </c>
      <c r="H444" s="279">
        <v>0</v>
      </c>
      <c r="I444" s="302"/>
      <c r="J444" s="81"/>
    </row>
    <row r="445" spans="1:10">
      <c r="A445" s="271"/>
      <c r="B445" s="276"/>
      <c r="C445" s="285">
        <v>42232</v>
      </c>
      <c r="D445" s="278" t="s">
        <v>230</v>
      </c>
      <c r="E445" s="279">
        <v>3250</v>
      </c>
      <c r="F445" s="279">
        <v>0</v>
      </c>
      <c r="G445" s="279">
        <v>0</v>
      </c>
      <c r="H445" s="279">
        <v>0</v>
      </c>
      <c r="I445" s="302"/>
      <c r="J445" s="81"/>
    </row>
    <row r="446" spans="1:10">
      <c r="A446" s="271"/>
      <c r="B446" s="272">
        <v>4226</v>
      </c>
      <c r="C446" s="286"/>
      <c r="D446" s="274" t="s">
        <v>127</v>
      </c>
      <c r="E446" s="275">
        <f>SUM(E447:E448)</f>
        <v>0</v>
      </c>
      <c r="F446" s="275">
        <f>SUM(F447:F448)</f>
        <v>0</v>
      </c>
      <c r="G446" s="275">
        <f>SUM(G447:G448)</f>
        <v>0</v>
      </c>
      <c r="H446" s="275">
        <f>SUM(H447:H448)</f>
        <v>0</v>
      </c>
      <c r="I446" s="95">
        <f>IF(H446&gt;0,H446/E446*100,0)</f>
        <v>0</v>
      </c>
      <c r="J446" s="95">
        <f>IF(H446&gt;0,H446/G446*100,0)</f>
        <v>0</v>
      </c>
    </row>
    <row r="447" spans="1:10">
      <c r="A447" s="287"/>
      <c r="B447" s="288"/>
      <c r="C447" s="289">
        <v>42261</v>
      </c>
      <c r="D447" s="290" t="s">
        <v>231</v>
      </c>
      <c r="E447" s="291">
        <v>0</v>
      </c>
      <c r="F447" s="291">
        <v>0</v>
      </c>
      <c r="G447" s="291">
        <v>0</v>
      </c>
      <c r="H447" s="291">
        <v>0</v>
      </c>
      <c r="I447" s="303"/>
      <c r="J447" s="81"/>
    </row>
    <row r="448" spans="1:10">
      <c r="A448" s="287"/>
      <c r="B448" s="288"/>
      <c r="C448" s="289">
        <v>42262</v>
      </c>
      <c r="D448" s="290" t="s">
        <v>232</v>
      </c>
      <c r="E448" s="291">
        <v>0</v>
      </c>
      <c r="F448" s="291">
        <v>0</v>
      </c>
      <c r="G448" s="291">
        <v>0</v>
      </c>
      <c r="H448" s="291">
        <v>0</v>
      </c>
      <c r="I448" s="303"/>
      <c r="J448" s="81"/>
    </row>
    <row r="449" spans="1:10">
      <c r="A449" s="271"/>
      <c r="B449" s="272">
        <v>4227</v>
      </c>
      <c r="C449" s="286"/>
      <c r="D449" s="274" t="s">
        <v>128</v>
      </c>
      <c r="E449" s="275">
        <f>SUM(E450)</f>
        <v>0</v>
      </c>
      <c r="F449" s="275">
        <f>SUM(F450)</f>
        <v>0</v>
      </c>
      <c r="G449" s="275">
        <f>SUM(G450)</f>
        <v>0</v>
      </c>
      <c r="H449" s="275">
        <f>SUM(H450)</f>
        <v>0</v>
      </c>
      <c r="I449" s="95">
        <f>IF(H449&gt;0,H449/E449*100,0)</f>
        <v>0</v>
      </c>
      <c r="J449" s="95">
        <f>IF(H449&gt;0,H449/G449*100,0)</f>
        <v>0</v>
      </c>
    </row>
    <row r="450" ht="15.75" spans="1:10">
      <c r="A450" s="292"/>
      <c r="B450" s="293"/>
      <c r="C450" s="294">
        <v>42273</v>
      </c>
      <c r="D450" s="295" t="s">
        <v>233</v>
      </c>
      <c r="E450" s="296">
        <v>0</v>
      </c>
      <c r="F450" s="296">
        <v>0</v>
      </c>
      <c r="G450" s="296">
        <v>0</v>
      </c>
      <c r="H450" s="296">
        <v>0</v>
      </c>
      <c r="I450" s="296"/>
      <c r="J450" s="280"/>
    </row>
  </sheetData>
  <mergeCells count="68">
    <mergeCell ref="A7:J7"/>
    <mergeCell ref="A8:J8"/>
    <mergeCell ref="A10:J10"/>
    <mergeCell ref="A11:J11"/>
    <mergeCell ref="A12:D12"/>
    <mergeCell ref="A13:D13"/>
    <mergeCell ref="A14:D14"/>
    <mergeCell ref="A15:D15"/>
    <mergeCell ref="A16:D16"/>
    <mergeCell ref="A17:D17"/>
    <mergeCell ref="A18:D18"/>
    <mergeCell ref="A19:D19"/>
    <mergeCell ref="A20:D20"/>
    <mergeCell ref="A22:J22"/>
    <mergeCell ref="A23:D23"/>
    <mergeCell ref="A24:D24"/>
    <mergeCell ref="A25:D25"/>
    <mergeCell ref="A26:D26"/>
    <mergeCell ref="A27:D27"/>
    <mergeCell ref="A28:D28"/>
    <mergeCell ref="A30:J30"/>
    <mergeCell ref="A31:D31"/>
    <mergeCell ref="A32:D32"/>
    <mergeCell ref="A33:D33"/>
    <mergeCell ref="A34:D34"/>
    <mergeCell ref="A35:D35"/>
    <mergeCell ref="A37:K37"/>
    <mergeCell ref="A38:D38"/>
    <mergeCell ref="A39:D39"/>
    <mergeCell ref="A40:D40"/>
    <mergeCell ref="A41:D41"/>
    <mergeCell ref="A42:D42"/>
    <mergeCell ref="A44:J44"/>
    <mergeCell ref="A45:J45"/>
    <mergeCell ref="A46:D46"/>
    <mergeCell ref="A47:D47"/>
    <mergeCell ref="A86:J86"/>
    <mergeCell ref="A87:D87"/>
    <mergeCell ref="A88:D88"/>
    <mergeCell ref="A152:J152"/>
    <mergeCell ref="A153:D153"/>
    <mergeCell ref="A154:D154"/>
    <mergeCell ref="D179:J179"/>
    <mergeCell ref="A187:J187"/>
    <mergeCell ref="A188:D188"/>
    <mergeCell ref="A189:D189"/>
    <mergeCell ref="A197:J197"/>
    <mergeCell ref="A198:J198"/>
    <mergeCell ref="A199:D199"/>
    <mergeCell ref="A200:D200"/>
    <mergeCell ref="A201:C201"/>
    <mergeCell ref="A202:C202"/>
    <mergeCell ref="A203:C203"/>
    <mergeCell ref="A204:C204"/>
    <mergeCell ref="A254:C254"/>
    <mergeCell ref="A255:C255"/>
    <mergeCell ref="A359:C359"/>
    <mergeCell ref="A360:C360"/>
    <mergeCell ref="A369:C369"/>
    <mergeCell ref="A370:C370"/>
    <mergeCell ref="A379:C379"/>
    <mergeCell ref="A380:C380"/>
    <mergeCell ref="A397:C397"/>
    <mergeCell ref="A398:C398"/>
    <mergeCell ref="A415:C415"/>
    <mergeCell ref="A416:C416"/>
    <mergeCell ref="A433:C433"/>
    <mergeCell ref="A434:C434"/>
  </mergeCells>
  <printOptions horizontalCentered="1"/>
  <pageMargins left="0.75" right="0.75" top="1" bottom="1" header="0.5" footer="0.5"/>
  <pageSetup paperSize="9" scale="81" fitToHeight="0" orientation="landscape"/>
  <headerFooter/>
  <rowBreaks count="9" manualBreakCount="9">
    <brk id="85" max="8" man="1"/>
    <brk id="122" max="8" man="1"/>
    <brk id="151" max="8" man="1"/>
    <brk id="186" max="8" man="1"/>
    <brk id="257" max="9" man="1"/>
    <brk id="296" max="9" man="1"/>
    <brk id="336" max="9" man="1"/>
    <brk id="377" max="9" man="1"/>
    <brk id="414" max="9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OPĆI I POSEBNI DIO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Marija Lacković</dc:creator>
  <cp:lastModifiedBy>korisnik</cp:lastModifiedBy>
  <dcterms:created xsi:type="dcterms:W3CDTF">2022-08-12T12:51:00Z</dcterms:created>
  <cp:lastPrinted>2026-01-24T15:58:00Z</cp:lastPrinted>
  <dcterms:modified xsi:type="dcterms:W3CDTF">2026-02-10T14:35:30Z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B6D67F2C0FB647A2B428728DDDA8F519_12</vt:lpwstr>
  </property>
  <property fmtid="{D5CDD505-2E9C-101B-9397-08002B2CF9AE}" pid="3" name="KSOProductBuildVer">
    <vt:lpwstr>1033-12.2.0.22549</vt:lpwstr>
  </property>
</Properties>
</file>